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gbcnl-my.sharepoint.com/personal/m_pijl_dgbc_nl/Documents/Documenten/2. BREEAM-NL/ENE04 ellende/"/>
    </mc:Choice>
  </mc:AlternateContent>
  <xr:revisionPtr revIDLastSave="0" documentId="8_{522071D0-860A-42BE-A07B-03711E70E758}" xr6:coauthVersionLast="47" xr6:coauthVersionMax="47" xr10:uidLastSave="{00000000-0000-0000-0000-000000000000}"/>
  <bookViews>
    <workbookView xWindow="19090" yWindow="2270" windowWidth="22780" windowHeight="14660" activeTab="1" xr2:uid="{DA8E10B4-A40A-487D-AED9-CB7CA2E7CFBC}"/>
  </bookViews>
  <sheets>
    <sheet name="Overview" sheetId="7" r:id="rId1"/>
    <sheet name="Invoerblad" sheetId="1" r:id="rId2"/>
    <sheet name="Export schaduw (niet zichtbaar)" sheetId="3" state="hidden" r:id="rId3"/>
    <sheet name="Schedule of changes" sheetId="6" r:id="rId4"/>
  </sheets>
  <externalReferences>
    <externalReference r:id="rId5"/>
    <externalReference r:id="rId6"/>
  </externalReferences>
  <definedNames>
    <definedName name="LE45clearall" localSheetId="3">'[1]LE03&amp;LE04 Ecology Calculator 2'!$D$9:$D$47,'[1]LE03&amp;LE04 Ecology Calculator 2'!$F$9:$F$47,'[1]LE03&amp;LE04 Ecology Calculator 2'!$H$9:$H$47,'[1]LE03&amp;LE04 Ecology Calculator 2'!$K$9:$K$47</definedName>
    <definedName name="LE45clearall">'[2]LE03&amp;LE04 Ecology Calculator 2'!$E$9:$E$47,'[2]LE03&amp;LE04 Ecology Calculator 2'!$G$9:$G$47,'[2]LE03&amp;LE04 Ecology Calculator 2'!$I$9:$I$47,'[2]LE03&amp;LE04 Ecology Calculator 2'!$L$9:$L$47</definedName>
    <definedName name="LE4clearall" localSheetId="3">'[1]LE03 Ecology Calculator 1'!$D$8:$D$46,'[1]LE03 Ecology Calculator 1'!$H$8:$H$46,'[1]LE03 Ecology Calculator 1'!$K$8:$K$46</definedName>
    <definedName name="LE4clearall">'[2]LE03 Ecology Calculator 1'!$E$8:$E$46,'[2]LE03 Ecology Calculator 1'!$I$8:$I$46,'[2]LE03 Ecology Calculator 1'!$L$8:$L$46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 l="1"/>
  <c r="F15" i="1"/>
  <c r="G15" i="1" s="1"/>
  <c r="E3" i="3"/>
  <c r="F16" i="1"/>
  <c r="G16" i="1" s="1"/>
  <c r="F17" i="1"/>
  <c r="G17" i="1" s="1"/>
  <c r="F18" i="1"/>
  <c r="F19" i="1"/>
  <c r="F14" i="1"/>
  <c r="G14" i="1" s="1"/>
  <c r="G23" i="1" l="1"/>
  <c r="G25" i="1"/>
  <c r="G26" i="1"/>
  <c r="C33" i="1"/>
  <c r="E11" i="3" l="1"/>
  <c r="E8" i="3" l="1"/>
  <c r="G19" i="1" s="1"/>
  <c r="E7" i="3"/>
  <c r="G18" i="1" s="1"/>
  <c r="G32" i="1" s="1"/>
  <c r="G34" i="1" l="1"/>
  <c r="C32" i="1"/>
  <c r="E21" i="3"/>
  <c r="E22" i="3"/>
  <c r="E23" i="3"/>
  <c r="E20" i="3"/>
  <c r="E12" i="3"/>
  <c r="E13" i="3"/>
  <c r="E14" i="3"/>
  <c r="E15" i="3"/>
  <c r="E16" i="3"/>
  <c r="E17" i="3"/>
  <c r="E18" i="3"/>
  <c r="C31" i="1" l="1"/>
  <c r="D32" i="1" s="1"/>
  <c r="D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Martine Pijl</author>
    <author>tc={C1D7BC02-99FB-4E13-8A87-9299706EB1F4}</author>
  </authors>
  <commentList>
    <comment ref="C14" authorId="0" shapeId="0" xr:uid="{DEA23CB2-D596-4F30-AF30-B98BAECEB721}">
      <text>
        <r>
          <rPr>
            <sz val="9"/>
            <color indexed="81"/>
            <rFont val="Tahoma"/>
            <charset val="1"/>
          </rPr>
          <t xml:space="preserve">= jaarlijkse karakteristieke energiegebruik </t>
        </r>
      </text>
    </comment>
    <comment ref="C15" authorId="0" shapeId="0" xr:uid="{3B4859C0-82D0-4FCC-AB34-5BD4C821F632}">
      <text>
        <r>
          <rPr>
            <sz val="9"/>
            <color indexed="81"/>
            <rFont val="Tahoma"/>
            <family val="2"/>
          </rPr>
          <t>= elektriciteitsgebruik op de meter</t>
        </r>
      </text>
    </comment>
    <comment ref="C16" authorId="0" shapeId="0" xr:uid="{FE807121-598B-40FF-B2F3-E6B8C72A9BE3}">
      <text>
        <r>
          <rPr>
            <sz val="9"/>
            <color indexed="81"/>
            <rFont val="Tahoma"/>
            <family val="2"/>
          </rPr>
          <t>= aardgas omgerekend in kWh/jaar</t>
        </r>
      </text>
    </comment>
    <comment ref="C17" authorId="0" shapeId="0" xr:uid="{9EA6F46D-E746-4B93-8F87-B2EEE022FA9E}">
      <text>
        <r>
          <rPr>
            <sz val="9"/>
            <color indexed="81"/>
            <rFont val="Tahoma"/>
            <family val="2"/>
          </rPr>
          <t>= pellets inclusief verbranding, omgerekend in kWh/jaar</t>
        </r>
      </text>
    </comment>
    <comment ref="C18" authorId="0" shapeId="0" xr:uid="{B1C372BD-A895-4D62-846C-4195A9B0CCCE}">
      <text>
        <r>
          <rPr>
            <sz val="9"/>
            <color indexed="81"/>
            <rFont val="Tahoma"/>
            <family val="2"/>
          </rPr>
          <t>= aandeel energie uit het warmtenet, omgerekend in kWh/jaar</t>
        </r>
      </text>
    </comment>
    <comment ref="C19" authorId="0" shapeId="0" xr:uid="{54611295-6992-4238-81EA-91F498AF67B1}">
      <text>
        <r>
          <rPr>
            <sz val="9"/>
            <color indexed="81"/>
            <rFont val="Tahoma"/>
            <family val="2"/>
          </rPr>
          <t>= aandeel energie uit een warmtenet bestaande uit restwarmte van een afval centrale, omgerekend in kWh/jaar</t>
        </r>
      </text>
    </comment>
    <comment ref="C22" authorId="0" shapeId="0" xr:uid="{E0A7A607-1297-4EBA-9AF8-0A534E45F914}">
      <text>
        <r>
          <rPr>
            <sz val="9"/>
            <color indexed="81"/>
            <rFont val="Tahoma"/>
            <family val="2"/>
          </rPr>
          <t>= Totale MKI in € van alle PV-systemen benodigd voor BENG-2 = 0 kWh/jaar rekening houdend met de totale levensduur van het gebouw</t>
        </r>
      </text>
    </comment>
    <comment ref="G22" authorId="1" shapeId="0" xr:uid="{C1D7BC02-99FB-4E13-8A87-9299706EB1F4}">
      <text>
        <t>[Opmerkingenthread]
U kunt deze opmerkingenthread lezen in uw versie van Excel. Eventuele wijzigingen aan de thread gaan echter verloren als het bestand wordt geopend in een nieuwere versie van Excel. Meer informatie: https://go.microsoft.com/fwlink/?linkid=870924
Opmerking:
    Als ik naar export schaduw kijk, voorheen werd dit uit de tool gehaald, en nu moet je de waarde uit je MPG gebruiken. Dus gegevens onder O# zijn niet meer nodig toch?</t>
      </text>
    </comment>
    <comment ref="C23" authorId="0" shapeId="0" xr:uid="{86C1913B-3295-4CF8-9C4C-CF9CB9263873}">
      <text>
        <r>
          <rPr>
            <sz val="9"/>
            <color indexed="81"/>
            <rFont val="Tahoma"/>
            <family val="2"/>
          </rPr>
          <t>= Totale MKI in € van het gehele zonneboilersysteem benodigd voor BENG-2 = 0 kWh/jaar rekening houdend met de totale levensduur van het gebouw.</t>
        </r>
      </text>
    </comment>
    <comment ref="C25" authorId="0" shapeId="0" xr:uid="{F47B4E28-7B44-4E6C-9DD2-C2A6D41F5191}">
      <text>
        <r>
          <rPr>
            <sz val="9"/>
            <color indexed="81"/>
            <rFont val="Tahoma"/>
            <family val="2"/>
          </rPr>
          <t>= Totale MKI in € van het gehele energieopwekkingssysteem benodigd voor BENG-2 = 0 kWh/jaar rekening houdend met de totale levensduur van het gebouw.</t>
        </r>
      </text>
    </comment>
    <comment ref="C26" authorId="0" shapeId="0" xr:uid="{919222EA-1232-4A0B-A6A2-7DF08BD1080A}">
      <text>
        <r>
          <rPr>
            <sz val="9"/>
            <color indexed="81"/>
            <rFont val="Tahoma"/>
            <family val="2"/>
          </rPr>
          <t>= Totale MKI in € van het gehele energieopwekkingssysteem benodigd voor BENG-2 = 0 kWh/jaar rekening houdend met de totale levensduur van het gebouw</t>
        </r>
      </text>
    </comment>
    <comment ref="C31" authorId="0" shapeId="0" xr:uid="{BB947451-A296-4BF0-BAA1-33262FCFBCCA}">
      <text>
        <r>
          <rPr>
            <sz val="9"/>
            <color indexed="81"/>
            <rFont val="Tahoma"/>
            <family val="2"/>
          </rPr>
          <t>Resultaat = referentiewaarde t.b.v. criterium 7</t>
        </r>
      </text>
    </comment>
  </commentList>
</comments>
</file>

<file path=xl/sharedStrings.xml><?xml version="1.0" encoding="utf-8"?>
<sst xmlns="http://schemas.openxmlformats.org/spreadsheetml/2006/main" count="231" uniqueCount="132">
  <si>
    <t>BREEAM-NL Nieuwbouw ENE 04 Milieueffect van energiegebruik</t>
  </si>
  <si>
    <t>Algemene informatie</t>
  </si>
  <si>
    <t xml:space="preserve">Deze tool moet worden gebruikt om het milieueffect van energiegebruik te bepalen voor het behalen van BREEAM-NL punten bij ENE 04. </t>
  </si>
  <si>
    <t>Het is een vereiste om deze tool volledig in te vullen om het aantal punten te kunnen bepalen. Bij het ontwerp is geprobeerd hem zo intuitief en gebruiksvriendelijk mogelijk te maken. Natuurlijk kan het zijn dat je hulp nodig hebt of suggesties hebt om de tool te verbeteren, neem dan contact op met helpdesk@dgbc.nl</t>
  </si>
  <si>
    <t>BREEAM-NL Nieuwbouw 2020 ENE 04 Milieueffect van Energiegebruik</t>
  </si>
  <si>
    <t>Gebouwgegevens</t>
  </si>
  <si>
    <t>hoeveelheid</t>
  </si>
  <si>
    <t>eenheid</t>
  </si>
  <si>
    <t>opmerking</t>
  </si>
  <si>
    <t>BVO:</t>
  </si>
  <si>
    <t>m2</t>
  </si>
  <si>
    <t>GO:</t>
  </si>
  <si>
    <t>jaar</t>
  </si>
  <si>
    <t xml:space="preserve">default 50 jaar voor utiliteitsbouw en 75 jaar voor woningbouw </t>
  </si>
  <si>
    <t>E1</t>
  </si>
  <si>
    <t>Indicatief energiegebruik</t>
  </si>
  <si>
    <t>E2</t>
  </si>
  <si>
    <t xml:space="preserve">Aardgas </t>
  </si>
  <si>
    <t>E3</t>
  </si>
  <si>
    <t>Pellets  (incl. verbranding)</t>
  </si>
  <si>
    <t>E4</t>
  </si>
  <si>
    <t>E5</t>
  </si>
  <si>
    <t xml:space="preserve">Warmtenet: Restwarmte afvalcentrale </t>
  </si>
  <si>
    <t>Energieopwekkingsystemen</t>
  </si>
  <si>
    <t>O1</t>
  </si>
  <si>
    <t>PV systemen</t>
  </si>
  <si>
    <t>Schaduwkosten zoals bepaald met MPG tool</t>
  </si>
  <si>
    <t>O2</t>
  </si>
  <si>
    <t>Zonneboiler; collector en opslagvat</t>
  </si>
  <si>
    <t>O3</t>
  </si>
  <si>
    <t>Andere systemen:</t>
  </si>
  <si>
    <t>O4</t>
  </si>
  <si>
    <t>Voer type systeem in</t>
  </si>
  <si>
    <t>O5</t>
  </si>
  <si>
    <t>Resultaat:</t>
  </si>
  <si>
    <t>Percentage</t>
  </si>
  <si>
    <t>MKI Gebruikte energie (primaire afgenomen energie)</t>
  </si>
  <si>
    <t>Totaal MKI</t>
  </si>
  <si>
    <t>MKI energieopwekkingsystemen</t>
  </si>
  <si>
    <t>MKI per BVO JAAR</t>
  </si>
  <si>
    <t>Verder omschrijving</t>
  </si>
  <si>
    <t>MKI</t>
  </si>
  <si>
    <t>Electriciteitslevering, extern</t>
  </si>
  <si>
    <t>1 kWh</t>
  </si>
  <si>
    <t>1 MJ</t>
  </si>
  <si>
    <t>sbk database</t>
  </si>
  <si>
    <t>Warmtenet: Restwarmte energiecentrale, Buurtniveau</t>
  </si>
  <si>
    <t>Buurtniveau; opwekking + distributie, +  1 MJ (forfaitair)</t>
  </si>
  <si>
    <t xml:space="preserve">NMD + </t>
  </si>
  <si>
    <t>Warmtenet: Restwarmte afvalcentrale, Buurtniveau</t>
  </si>
  <si>
    <t>Buurtniveau; opwekking + distributie, 1 MJ (forfaitair)</t>
  </si>
  <si>
    <t>Eenheid</t>
  </si>
  <si>
    <t>MKI per jaar (uitgaande van 25 jaar levensduur, systeem)</t>
  </si>
  <si>
    <t>Bron:</t>
  </si>
  <si>
    <t>per paneel</t>
  </si>
  <si>
    <t>levensduur</t>
  </si>
  <si>
    <t>Elektriciteitsopwekkingsystemen</t>
  </si>
  <si>
    <t>PV,amorf(dunne film); hellend dak; incl. inverter+kabels</t>
  </si>
  <si>
    <t>1 m2</t>
  </si>
  <si>
    <t>nmd</t>
  </si>
  <si>
    <t>PV,amorf(dunne film); plat dak; incl. inverter+steun+kabels</t>
  </si>
  <si>
    <t>PV,CIS; hellend dak; incl. inverter+kabels</t>
  </si>
  <si>
    <t>PV,CIS; plat dak; incl. inverter+steun+kabels</t>
  </si>
  <si>
    <t>PV,mono-Si; hellend dak; incl. inverter+kabels</t>
  </si>
  <si>
    <t>O6</t>
  </si>
  <si>
    <t>PV,mono-Si; plat dak; incl. inverter+steun+kabels</t>
  </si>
  <si>
    <t>O7</t>
  </si>
  <si>
    <t>PV,multi-Si; hellend dak; incl. inverter+kabels</t>
  </si>
  <si>
    <t>O8</t>
  </si>
  <si>
    <t>PV,multi-Si; plat dak; incl. inverter+steun+kabels</t>
  </si>
  <si>
    <t>Z1</t>
  </si>
  <si>
    <t>Zonneverwarminginstallaties</t>
  </si>
  <si>
    <t>Collectieve zvi; collector+opslagvat (bij 100m2 collector)</t>
  </si>
  <si>
    <t>Z2</t>
  </si>
  <si>
    <t>Individuele zvi; collector+opslagvat (bij 4m2 collector)</t>
  </si>
  <si>
    <t>Z3</t>
  </si>
  <si>
    <t>Zonneboilersystemen</t>
  </si>
  <si>
    <t>Collectieve zonneboiler; collector+opslagvat (bij 100m2 collector)</t>
  </si>
  <si>
    <t>Z4</t>
  </si>
  <si>
    <t>Individuele zonneboiler; collector+opslagvat (bij 2.7m2 collector)</t>
  </si>
  <si>
    <t>Warmtelevering, extern</t>
  </si>
  <si>
    <t>Regionaal niveau; opwekking + distributie, 1 MJ (forfaitair)</t>
  </si>
  <si>
    <t>Huidige versie</t>
  </si>
  <si>
    <t>Release date</t>
  </si>
  <si>
    <t>Aanpassing ten opzichte van de vorige versie</t>
  </si>
  <si>
    <t xml:space="preserve">Invoerbronnen aangepast. Invoer van energie in kWh en schaduwkosten direct uit een MPG berekening. </t>
  </si>
  <si>
    <t>Warmtenet</t>
  </si>
  <si>
    <t>1 MJ aan de meter / 1,45 om het primair</t>
  </si>
  <si>
    <t>Invoer gebruikte energie</t>
  </si>
  <si>
    <t>Elektriciteit (primair)</t>
  </si>
  <si>
    <t>Elektriciteit (niet-primair)</t>
  </si>
  <si>
    <t>Elektriciteit (niet primair)</t>
  </si>
  <si>
    <t>1 Mj aan de meter</t>
  </si>
  <si>
    <t>E1a</t>
  </si>
  <si>
    <t>Voorgaande versies</t>
  </si>
  <si>
    <t>Invoer document voor het bepalen van de milieuefffect van het energieverbruik, voor zowel het ingekochte energieverbruik als de gebouwgebonden elektriciteitsopwekking.</t>
  </si>
  <si>
    <t>Invoerbronnen aangepast, niet primaire energie toegevoegd als invoer optie.</t>
  </si>
  <si>
    <t>3.0</t>
  </si>
  <si>
    <t>2.0</t>
  </si>
  <si>
    <t>1.0</t>
  </si>
  <si>
    <t xml:space="preserve"> </t>
  </si>
  <si>
    <t>Deel 2 Invoer gebruikte energie</t>
  </si>
  <si>
    <r>
      <rPr>
        <b/>
        <sz val="10"/>
        <rFont val="Arial"/>
        <family val="2"/>
      </rPr>
      <t>Deel 1  Gebouwgegevens</t>
    </r>
    <r>
      <rPr>
        <sz val="10"/>
        <rFont val="Arial"/>
        <family val="2"/>
      </rPr>
      <t xml:space="preserve">
Vul hier het totale BVO en GO in m2 in van het totale gebouw, zoals ingevoerd in de Assessmenttool. Voor de levensduur van het gebouw dient voor utiliteitsgebouwen 50 jaar, en voor woongebouwen 75 jaar, ingevuld te worden. </t>
    </r>
  </si>
  <si>
    <t>Deel 1</t>
  </si>
  <si>
    <t>Deel 2</t>
  </si>
  <si>
    <t>Deel 3</t>
  </si>
  <si>
    <t>Deel 3 Energieopwekkingssystemen</t>
  </si>
  <si>
    <t>Raadpleeg het tabblad Overview voor meer uitleg over hoe de verschillende waarden bepaald moeten worden.</t>
  </si>
  <si>
    <t>kWh/jaar</t>
  </si>
  <si>
    <t>€/gehele levensduur</t>
  </si>
  <si>
    <t>Levensduur:</t>
  </si>
  <si>
    <t>= Totale MKI in € van het gehele zonneboilersysteem benodigd voor BENG-2 = 0 kWh/jaar rekening houdend met de totale levensduur van het gebouw</t>
  </si>
  <si>
    <t>= Totale MKI in € van alle PV-systemen benodigd voor BENG-2 = 0 kWh/jaar rekening houdend met de totale levensduur van het gebouw</t>
  </si>
  <si>
    <t>= Totale MKI in € van het gehele energieopwekkingssysteem benodigd voor BENG-2 = 0 kWh/jaar rekening houdend met de totale levensduur van het gebouw</t>
  </si>
  <si>
    <t>Uitkomst</t>
  </si>
  <si>
    <t>Totaal MKI energie per m2 BVO/jaar</t>
  </si>
  <si>
    <t>De waarde die vergeleken moet worden met de schaduwprijs uit criterium 7 is te vindenbij het Resultaat bij Totaal MKI energie per m2 BVO /jaar.</t>
  </si>
  <si>
    <t xml:space="preserve">Voor het invullen van deze calculator moet dezelfde informatie worden gebruikt die is gebruikt voor het invullen van de energieprestatieberekening conform de NTA 8800 en de resultaten uit deze berekening. De gele cellen kunnen worden ingevuld door de gebruiker, de overige cellen hebben vaste formules of waarden en kunnen niet worden aangepast. </t>
  </si>
  <si>
    <t>Let op dat wanneer je niet-primair invult, je ook de opgewekte elektriciteit op de meter aanhoud bij deel 3.</t>
  </si>
  <si>
    <t>Let op dat wanneer je primair invult, je ook de opgewekte elektriciteit van het jaarlijkse karakteristieke energiegebruik aanhoud bij deel 3.</t>
  </si>
  <si>
    <t>Toelichting uitgebreid</t>
  </si>
  <si>
    <t>Voor het bepalen van de totale MKI van de energieopwekkingssystemen moet gebruik worden gemaakt van dezelfde MKI per functie eenheid(FE) als in de MPG-berekening uit MAT 01. Er moet een nieuwe berekening gemaakt worden, met een van de door MAT01-goedgekeurde tools, om de MKI van de energieopwekkingssystemen gebruikt in de BENG-berekening van ENE01 te bepalen. Deze berekening dient toegevoegd te worden als bewijslast
Let op dat er rekening gehouden wordt met de levensduur van de energieopwekkingssystemen in relatie tot de levensduur van het gebouw. De MKI moet ingevoerd worden als de totale schaduwprijs van de gehele levensduur van het gebouw. Bijvoorbeeld bij PV-panelen zal de verwachte levensduur 25 jaar zijn, wat betekent dat voor een utiliteitsgebouw, met een default levensduur van 50 jaar, de MKI verdubbeld moet worden, omdat de PV-panelen na 25 jaar vervangen moeten worden.</t>
  </si>
  <si>
    <t xml:space="preserve">Gebruik voor dit onderdeel de energieprestatieberekening die gebruikt is in credit ENE01. 
Voor elektriciteit moet de Elektriciteit (primair) ÓF Elektriciteit (niet-primair) ingevuld worden. 
Als het jaarlijks karakteristieke energiegebruik of het elektriciteitsgebruik op de meter lager dan 0 kWh is, moet er 0 kWh in de tool ingevuld worden óf er mag conform CN5 een nieuwe BENG-berekening gemaakt worden. Het jaarlijkse karakteristieke energiegebruik of het elektriciteitsgebruik moet op de meter 0 zijn, zodat in deel 3 alleen het aandeel hernieuwbare energie dat nodig is voor BENG-2 = 0 kWh/jaar meegenomen word. Ook dan voer je in deel 2  0kWh in voor de gebruikte energie. Deze BENG-berekening dient verder uit te gaan van dezelfde waarden als de BENG-berekening ten behoeve van ENE01. Ook dient de uitkomst van de berekening toegevoegd te worden als bewijslast.
Voor koel- vrieshuizen mag hier de hoeveelheid benodigde energie worden ingevuld zoals uit de checklist A9 komt. Voor overige industriefuncties moet de alternatieve energieprestatieberekening worden gebruikt zoals omschreven bij ENE 01. </t>
  </si>
  <si>
    <t>Totale MKI per onderdeel</t>
  </si>
  <si>
    <t>= aardgas omgerekend in kWh/jaar</t>
  </si>
  <si>
    <t>= elektriciteitsgebruik op de meter in kWh/jaar</t>
  </si>
  <si>
    <t>= jaarlijkse karakteristieke energiegebruik in kWh/jaar</t>
  </si>
  <si>
    <t>= pellets inclusief verbranding, omgerekend in kWh/jaar</t>
  </si>
  <si>
    <t>= aandeel energie uit het warmtenet, omgerekend in kWh/jaar</t>
  </si>
  <si>
    <t>= aandeel energie uit een warmtenet bestaande uit restwarmte van een afval centrale, omgerekend in kWh/jaar</t>
  </si>
  <si>
    <t>Onderstaande waarden mogen niet lager dan 0 zijn.</t>
  </si>
  <si>
    <t xml:space="preserve">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</si>
</sst>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quot;€&quot;\ #,##0.00"/>
    <numFmt numFmtId="166" formatCode="&quot;€&quot;\ #,##0.0000"/>
  </numFmts>
  <fonts count="19" x14ac:knownFonts="1">
    <font>
      <sz val="11"/>
      <color theme="1"/>
      <name val="Calibri"/>
      <family val="2"/>
      <scheme val="minor"/>
    </font>
    <font>
      <sz val="8"/>
      <name val="Calibri"/>
      <family val="2"/>
      <scheme val="minor"/>
    </font>
    <font>
      <sz val="11"/>
      <color theme="1"/>
      <name val="Calibri"/>
      <family val="2"/>
      <scheme val="minor"/>
    </font>
    <font>
      <b/>
      <sz val="10"/>
      <color rgb="FF060C2E"/>
      <name val="Poppins SemiBold"/>
      <family val="3"/>
    </font>
    <font>
      <b/>
      <sz val="10"/>
      <color theme="0"/>
      <name val="Poppins SemiBold"/>
      <family val="3"/>
    </font>
    <font>
      <b/>
      <sz val="14"/>
      <color theme="0"/>
      <name val="Calibri"/>
      <family val="2"/>
      <scheme val="minor"/>
    </font>
    <font>
      <sz val="10"/>
      <name val="Arial"/>
      <family val="2"/>
    </font>
    <font>
      <sz val="10"/>
      <name val="Calibri"/>
      <family val="2"/>
      <scheme val="minor"/>
    </font>
    <font>
      <sz val="11"/>
      <name val="Calibri"/>
      <family val="2"/>
      <scheme val="minor"/>
    </font>
    <font>
      <sz val="10"/>
      <color theme="0"/>
      <name val="Calibri"/>
      <family val="2"/>
      <scheme val="minor"/>
    </font>
    <font>
      <b/>
      <sz val="11"/>
      <color rgb="FFFF0000"/>
      <name val="Calibri"/>
      <family val="2"/>
      <scheme val="minor"/>
    </font>
    <font>
      <i/>
      <sz val="12"/>
      <name val="Calibri"/>
      <family val="2"/>
      <scheme val="minor"/>
    </font>
    <font>
      <b/>
      <sz val="14"/>
      <color rgb="FF3D6864"/>
      <name val="Calibri"/>
      <family val="2"/>
      <scheme val="minor"/>
    </font>
    <font>
      <b/>
      <sz val="16"/>
      <color theme="0"/>
      <name val="Calibri"/>
      <family val="2"/>
      <scheme val="minor"/>
    </font>
    <font>
      <b/>
      <sz val="11"/>
      <color theme="1"/>
      <name val="Calibri"/>
      <family val="2"/>
      <scheme val="minor"/>
    </font>
    <font>
      <i/>
      <sz val="11"/>
      <color theme="1"/>
      <name val="Calibri"/>
      <family val="2"/>
      <scheme val="minor"/>
    </font>
    <font>
      <b/>
      <sz val="10"/>
      <name val="Arial"/>
      <family val="2"/>
    </font>
    <font>
      <sz val="9"/>
      <color indexed="81"/>
      <name val="Tahoma"/>
      <charset val="1"/>
    </font>
    <font>
      <sz val="9"/>
      <color indexed="81"/>
      <name val="Tahoma"/>
      <family val="2"/>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3D6864"/>
        <bgColor indexed="64"/>
      </patternFill>
    </fill>
    <fill>
      <patternFill patternType="solid">
        <fgColor indexed="9"/>
        <bgColor indexed="64"/>
      </patternFill>
    </fill>
  </fills>
  <borders count="11">
    <border>
      <left/>
      <right/>
      <top/>
      <bottom/>
      <diagonal/>
    </border>
    <border>
      <left style="thin">
        <color theme="0"/>
      </left>
      <right style="thin">
        <color theme="0"/>
      </right>
      <top style="thin">
        <color theme="0"/>
      </top>
      <bottom style="thin">
        <color theme="0"/>
      </bottom>
      <diagonal/>
    </border>
    <border>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theme="0"/>
      </left>
      <right/>
      <top style="thin">
        <color theme="0"/>
      </top>
      <bottom style="thin">
        <color theme="0"/>
      </bottom>
      <diagonal/>
    </border>
    <border>
      <left/>
      <right/>
      <top style="thick">
        <color theme="0"/>
      </top>
      <bottom style="thick">
        <color theme="0"/>
      </bottom>
      <diagonal/>
    </border>
    <border>
      <left/>
      <right/>
      <top/>
      <bottom style="thin">
        <color theme="0"/>
      </bottom>
      <diagonal/>
    </border>
  </borders>
  <cellStyleXfs count="4">
    <xf numFmtId="0" fontId="0" fillId="0" borderId="0"/>
    <xf numFmtId="9" fontId="2" fillId="0" borderId="0" applyFont="0" applyFill="0" applyBorder="0" applyAlignment="0" applyProtection="0"/>
    <xf numFmtId="0" fontId="6" fillId="0" borderId="0"/>
    <xf numFmtId="0" fontId="6" fillId="0" borderId="0"/>
  </cellStyleXfs>
  <cellXfs count="60">
    <xf numFmtId="0" fontId="0" fillId="0" borderId="0" xfId="0"/>
    <xf numFmtId="164" fontId="0" fillId="0" borderId="0" xfId="0" applyNumberFormat="1"/>
    <xf numFmtId="0" fontId="0" fillId="2" borderId="2" xfId="0" applyFill="1" applyBorder="1"/>
    <xf numFmtId="0" fontId="0" fillId="3" borderId="0" xfId="0" applyFill="1"/>
    <xf numFmtId="0" fontId="4" fillId="4" borderId="1" xfId="0" applyFont="1" applyFill="1" applyBorder="1" applyAlignment="1">
      <alignment vertical="top" wrapText="1"/>
    </xf>
    <xf numFmtId="0" fontId="0" fillId="5" borderId="2" xfId="0" applyFill="1" applyBorder="1"/>
    <xf numFmtId="0" fontId="0" fillId="5" borderId="2" xfId="0" applyFill="1" applyBorder="1" applyAlignment="1">
      <alignment horizontal="right" vertical="center"/>
    </xf>
    <xf numFmtId="166" fontId="3" fillId="5" borderId="1" xfId="0" applyNumberFormat="1" applyFont="1" applyFill="1" applyBorder="1" applyAlignment="1">
      <alignment horizontal="right" vertical="center" wrapText="1"/>
    </xf>
    <xf numFmtId="0" fontId="0" fillId="6" borderId="2" xfId="0" applyFill="1" applyBorder="1" applyAlignment="1">
      <alignment horizontal="right" vertical="center"/>
    </xf>
    <xf numFmtId="165" fontId="0" fillId="6" borderId="2" xfId="1" applyNumberFormat="1" applyFont="1" applyFill="1" applyBorder="1" applyAlignment="1">
      <alignment horizontal="right" vertical="center"/>
    </xf>
    <xf numFmtId="9" fontId="0" fillId="6" borderId="2" xfId="1" applyFont="1" applyFill="1" applyBorder="1" applyAlignment="1">
      <alignment horizontal="right" vertical="center"/>
    </xf>
    <xf numFmtId="0" fontId="0" fillId="2" borderId="2" xfId="0" applyFill="1" applyBorder="1" applyProtection="1">
      <protection locked="0"/>
    </xf>
    <xf numFmtId="0" fontId="7" fillId="8" borderId="0" xfId="2" applyFont="1" applyFill="1"/>
    <xf numFmtId="0" fontId="7" fillId="3" borderId="0" xfId="2" applyFont="1" applyFill="1"/>
    <xf numFmtId="0" fontId="8" fillId="3" borderId="0" xfId="2" applyFont="1" applyFill="1" applyAlignment="1">
      <alignment horizontal="left" vertical="top" wrapText="1"/>
    </xf>
    <xf numFmtId="0" fontId="8" fillId="3" borderId="0" xfId="2" applyFont="1" applyFill="1"/>
    <xf numFmtId="0" fontId="8" fillId="3" borderId="4" xfId="2" applyFont="1" applyFill="1" applyBorder="1"/>
    <xf numFmtId="14" fontId="8" fillId="3" borderId="3" xfId="2" applyNumberFormat="1" applyFont="1" applyFill="1" applyBorder="1" applyAlignment="1">
      <alignment horizontal="center" vertical="center"/>
    </xf>
    <xf numFmtId="2" fontId="8" fillId="3" borderId="3" xfId="2" applyNumberFormat="1" applyFont="1" applyFill="1" applyBorder="1" applyAlignment="1">
      <alignment horizontal="center" vertical="center"/>
    </xf>
    <xf numFmtId="0" fontId="7" fillId="0" borderId="0" xfId="2" applyFont="1"/>
    <xf numFmtId="0" fontId="9" fillId="0" borderId="0" xfId="3" applyFont="1" applyAlignment="1">
      <alignment horizontal="left" vertical="center"/>
    </xf>
    <xf numFmtId="0" fontId="8" fillId="0" borderId="0" xfId="2" applyFont="1"/>
    <xf numFmtId="0" fontId="9" fillId="0" borderId="0" xfId="3" applyFont="1" applyAlignment="1">
      <alignment horizontal="center" vertical="center"/>
    </xf>
    <xf numFmtId="0" fontId="8" fillId="0" borderId="0" xfId="2" applyFont="1" applyAlignment="1">
      <alignment horizontal="center"/>
    </xf>
    <xf numFmtId="0" fontId="9" fillId="7" borderId="6" xfId="3" applyFont="1" applyFill="1" applyBorder="1" applyAlignment="1">
      <alignment horizontal="center" vertical="center"/>
    </xf>
    <xf numFmtId="0" fontId="8" fillId="3" borderId="0" xfId="2" applyFont="1" applyFill="1" applyAlignment="1">
      <alignment horizontal="center"/>
    </xf>
    <xf numFmtId="0" fontId="10" fillId="3" borderId="0" xfId="2" applyFont="1" applyFill="1" applyAlignment="1" applyProtection="1">
      <alignment horizontal="left" vertical="center" wrapText="1"/>
      <protection hidden="1"/>
    </xf>
    <xf numFmtId="0" fontId="10" fillId="3" borderId="0" xfId="2" applyFont="1" applyFill="1" applyAlignment="1" applyProtection="1">
      <alignment horizontal="left" vertical="center"/>
      <protection hidden="1"/>
    </xf>
    <xf numFmtId="0" fontId="6" fillId="0" borderId="0" xfId="3"/>
    <xf numFmtId="0" fontId="6" fillId="0" borderId="0" xfId="3" applyAlignment="1">
      <alignment horizontal="left"/>
    </xf>
    <xf numFmtId="0" fontId="6" fillId="3" borderId="0" xfId="3" applyFill="1" applyProtection="1">
      <protection hidden="1"/>
    </xf>
    <xf numFmtId="0" fontId="11" fillId="3" borderId="0" xfId="3" applyFont="1" applyFill="1" applyProtection="1">
      <protection hidden="1"/>
    </xf>
    <xf numFmtId="0" fontId="6" fillId="3" borderId="7" xfId="3" applyFill="1" applyBorder="1" applyProtection="1">
      <protection hidden="1"/>
    </xf>
    <xf numFmtId="0" fontId="12" fillId="3" borderId="7" xfId="3" applyFont="1" applyFill="1" applyBorder="1" applyAlignment="1" applyProtection="1">
      <alignment horizontal="left"/>
      <protection hidden="1"/>
    </xf>
    <xf numFmtId="0" fontId="13" fillId="0" borderId="0" xfId="3" applyFont="1" applyAlignment="1" applyProtection="1">
      <alignment vertical="center"/>
      <protection hidden="1"/>
    </xf>
    <xf numFmtId="0" fontId="13" fillId="7" borderId="0" xfId="3" applyFont="1" applyFill="1" applyAlignment="1" applyProtection="1">
      <alignment vertical="center"/>
      <protection hidden="1"/>
    </xf>
    <xf numFmtId="0" fontId="14" fillId="5" borderId="2" xfId="0" applyFont="1" applyFill="1" applyBorder="1"/>
    <xf numFmtId="49" fontId="15" fillId="2" borderId="2" xfId="0" applyNumberFormat="1" applyFont="1" applyFill="1" applyBorder="1" applyProtection="1">
      <protection locked="0"/>
    </xf>
    <xf numFmtId="0" fontId="15" fillId="3" borderId="0" xfId="0" applyFont="1" applyFill="1"/>
    <xf numFmtId="0" fontId="6" fillId="0" borderId="0" xfId="3" applyAlignment="1">
      <alignment vertical="top" wrapText="1"/>
    </xf>
    <xf numFmtId="0" fontId="13" fillId="7" borderId="3" xfId="3" applyFont="1" applyFill="1" applyBorder="1" applyAlignment="1" applyProtection="1">
      <alignment vertical="center"/>
      <protection hidden="1"/>
    </xf>
    <xf numFmtId="0" fontId="4" fillId="4" borderId="8" xfId="0" applyFont="1" applyFill="1" applyBorder="1" applyAlignment="1">
      <alignment vertical="top" wrapText="1"/>
    </xf>
    <xf numFmtId="49" fontId="0" fillId="2" borderId="9" xfId="0" applyNumberFormat="1" applyFill="1" applyBorder="1" applyProtection="1">
      <protection locked="0"/>
    </xf>
    <xf numFmtId="49" fontId="0" fillId="2" borderId="9" xfId="0" quotePrefix="1" applyNumberFormat="1" applyFill="1" applyBorder="1" applyProtection="1">
      <protection locked="0"/>
    </xf>
    <xf numFmtId="0" fontId="14" fillId="3" borderId="0" xfId="0" applyFont="1" applyFill="1"/>
    <xf numFmtId="0" fontId="0" fillId="2" borderId="2" xfId="0" quotePrefix="1" applyFill="1" applyBorder="1" applyProtection="1">
      <protection locked="0"/>
    </xf>
    <xf numFmtId="0" fontId="15" fillId="0" borderId="0" xfId="0" applyFont="1"/>
    <xf numFmtId="0" fontId="16" fillId="0" borderId="0" xfId="3" applyFont="1"/>
    <xf numFmtId="0" fontId="0" fillId="0" borderId="0" xfId="0" applyProtection="1">
      <protection hidden="1"/>
    </xf>
    <xf numFmtId="0" fontId="0" fillId="3" borderId="0" xfId="0" applyFill="1" applyProtection="1">
      <protection hidden="1"/>
    </xf>
    <xf numFmtId="0" fontId="6" fillId="0" borderId="0" xfId="3" applyAlignment="1">
      <alignment horizontal="left"/>
    </xf>
    <xf numFmtId="0" fontId="16" fillId="0" borderId="0" xfId="3" applyFont="1" applyAlignment="1">
      <alignment horizontal="left" vertical="top" wrapText="1"/>
    </xf>
    <xf numFmtId="0" fontId="6" fillId="0" borderId="0" xfId="3" applyAlignment="1">
      <alignment horizontal="left" vertical="top" wrapText="1"/>
    </xf>
    <xf numFmtId="0" fontId="6" fillId="0" borderId="10" xfId="3" applyBorder="1" applyAlignment="1">
      <alignment horizontal="left" vertical="top" wrapText="1"/>
    </xf>
    <xf numFmtId="0" fontId="5" fillId="7" borderId="0" xfId="0" applyFont="1" applyFill="1" applyAlignment="1">
      <alignment horizontal="left" vertical="center"/>
    </xf>
    <xf numFmtId="0" fontId="5" fillId="7" borderId="0" xfId="3" applyFont="1" applyFill="1" applyAlignment="1">
      <alignment horizontal="left" vertical="center"/>
    </xf>
    <xf numFmtId="0" fontId="9" fillId="7" borderId="5" xfId="3" applyFont="1" applyFill="1" applyBorder="1" applyAlignment="1">
      <alignment horizontal="left" vertical="center"/>
    </xf>
    <xf numFmtId="0" fontId="9" fillId="7" borderId="0" xfId="3" applyFont="1" applyFill="1" applyAlignment="1">
      <alignment horizontal="left" vertical="center"/>
    </xf>
    <xf numFmtId="0" fontId="8" fillId="3" borderId="3" xfId="2" applyFont="1" applyFill="1" applyBorder="1" applyAlignment="1">
      <alignment horizontal="left" vertical="center" wrapText="1"/>
    </xf>
    <xf numFmtId="0" fontId="8" fillId="0" borderId="3" xfId="2" applyFont="1" applyBorder="1" applyAlignment="1">
      <alignment horizontal="left" vertical="center" wrapText="1"/>
    </xf>
  </cellXfs>
  <cellStyles count="4">
    <cellStyle name="Normal 2" xfId="2" xr:uid="{15ADC66F-5B05-824F-AC39-BDC10FD3A8EB}"/>
    <cellStyle name="Procent" xfId="1" builtinId="5"/>
    <cellStyle name="Standaard" xfId="0" builtinId="0"/>
    <cellStyle name="Standaard 2" xfId="3" xr:uid="{B600945E-E532-CC46-8A63-8A6F35AAA4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4</xdr:col>
      <xdr:colOff>0</xdr:colOff>
      <xdr:row>1</xdr:row>
      <xdr:rowOff>112902</xdr:rowOff>
    </xdr:from>
    <xdr:ext cx="1441321" cy="249459"/>
    <xdr:pic>
      <xdr:nvPicPr>
        <xdr:cNvPr id="2" name="Picture 2">
          <a:extLst>
            <a:ext uri="{FF2B5EF4-FFF2-40B4-BE49-F238E27FC236}">
              <a16:creationId xmlns:a16="http://schemas.microsoft.com/office/drawing/2014/main" id="{8A553DE9-893D-BC46-9EEC-A262CB1274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706350" y="278002"/>
          <a:ext cx="1441321" cy="2494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2516911</xdr:colOff>
      <xdr:row>0</xdr:row>
      <xdr:rowOff>46181</xdr:rowOff>
    </xdr:from>
    <xdr:to>
      <xdr:col>4</xdr:col>
      <xdr:colOff>3933537</xdr:colOff>
      <xdr:row>1</xdr:row>
      <xdr:rowOff>156199</xdr:rowOff>
    </xdr:to>
    <xdr:pic>
      <xdr:nvPicPr>
        <xdr:cNvPr id="3" name="Afbeelding 2">
          <a:extLst>
            <a:ext uri="{FF2B5EF4-FFF2-40B4-BE49-F238E27FC236}">
              <a16:creationId xmlns:a16="http://schemas.microsoft.com/office/drawing/2014/main" id="{B512059E-ADF1-D74D-AA26-0B79B0F138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1547" y="46181"/>
          <a:ext cx="1835726" cy="3177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438150</xdr:colOff>
      <xdr:row>1</xdr:row>
      <xdr:rowOff>105690</xdr:rowOff>
    </xdr:from>
    <xdr:ext cx="1713810" cy="296620"/>
    <xdr:pic>
      <xdr:nvPicPr>
        <xdr:cNvPr id="2" name="Picture 6">
          <a:extLst>
            <a:ext uri="{FF2B5EF4-FFF2-40B4-BE49-F238E27FC236}">
              <a16:creationId xmlns:a16="http://schemas.microsoft.com/office/drawing/2014/main" id="{6B410AC1-D1F5-F946-A4AF-FB77B8A36C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8121650" y="270790"/>
          <a:ext cx="1713810" cy="2966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eam.org/BRE%20Global/Sustainability/8%20Projects/BREEAM%202011/4%20Systems/BREEAM%202011%20Calculator%20Tools/Alpha/LE04_LE05/BREEAM%202011_LE4_LE5_calculator_FINAL_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eam.org/BRE%20Global/Sustainability/8%20Projects/BREEAM%202011/4%20Systems/BREEAM%202011%20Calculator%20Tools/Beta/LE04_LE05/LE4_and_LE5_calculator_2011_rev01be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03 Ecology Calculator 1"/>
      <sheetName val="LE03&amp;LE04 Ecology Calculator 2"/>
      <sheetName val="Schedule of changes"/>
    </sheetNames>
    <sheetDataSet>
      <sheetData sheetId="0"/>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03 Ecology Calculator 1"/>
      <sheetName val="LE03&amp;LE04 Ecology Calculator 2"/>
      <sheetName val="Schedule of changes"/>
    </sheetNames>
    <sheetDataSet>
      <sheetData sheetId="0"/>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Martine Pijl" id="{E5357205-1A1D-473E-BCE1-692281ACE17F}" userId="Martine Pijl" providerId="None"/>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2" dT="2023-08-18T14:01:12.52" personId="{E5357205-1A1D-473E-BCE1-692281ACE17F}" id="{C1D7BC02-99FB-4E13-8A87-9299706EB1F4}">
    <text>Als ik naar export schaduw kijk, voorheen werd dit uit de tool gehaald, en nu moet je de waarde uit je MPG gebruiken. Dus gegevens onder O# zijn niet meer nodig toch?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2FA0-D4C0-4242-816B-3F836C4F73B9}">
  <sheetPr>
    <tabColor rgb="FF3D6468"/>
  </sheetPr>
  <dimension ref="B2:N36"/>
  <sheetViews>
    <sheetView showGridLines="0" workbookViewId="0">
      <selection activeCell="C18" sqref="C18"/>
    </sheetView>
  </sheetViews>
  <sheetFormatPr defaultColWidth="8.7109375" defaultRowHeight="12.75" x14ac:dyDescent="0.2"/>
  <cols>
    <col min="1" max="1" width="4.7109375" style="28" customWidth="1"/>
    <col min="2" max="2" width="35.7109375" style="28" customWidth="1"/>
    <col min="3" max="3" width="116" style="28" customWidth="1"/>
    <col min="4" max="4" width="35.7109375" style="28" customWidth="1"/>
    <col min="5" max="16384" width="8.7109375" style="28"/>
  </cols>
  <sheetData>
    <row r="2" spans="2:14" ht="37.15" customHeight="1" x14ac:dyDescent="0.2">
      <c r="B2" s="40" t="s">
        <v>0</v>
      </c>
      <c r="C2" s="35"/>
      <c r="D2" s="35"/>
      <c r="E2" s="34"/>
      <c r="F2" s="34"/>
      <c r="G2" s="34"/>
      <c r="H2" s="34"/>
    </row>
    <row r="4" spans="2:14" s="30" customFormat="1" ht="18.75" x14ac:dyDescent="0.3">
      <c r="B4" s="33" t="s">
        <v>1</v>
      </c>
      <c r="C4" s="32"/>
      <c r="D4" s="32"/>
      <c r="E4" s="31"/>
      <c r="F4" s="31"/>
      <c r="G4" s="31"/>
      <c r="H4" s="28"/>
      <c r="I4" s="28"/>
      <c r="J4" s="28"/>
      <c r="K4" s="28"/>
      <c r="L4" s="28"/>
      <c r="M4" s="28"/>
      <c r="N4" s="28"/>
    </row>
    <row r="6" spans="2:14" x14ac:dyDescent="0.2">
      <c r="B6" s="50" t="s">
        <v>2</v>
      </c>
      <c r="C6" s="50"/>
      <c r="D6" s="50"/>
    </row>
    <row r="7" spans="2:14" x14ac:dyDescent="0.2">
      <c r="B7" s="29"/>
      <c r="C7" s="29"/>
      <c r="D7" s="29"/>
    </row>
    <row r="8" spans="2:14" ht="12.75" customHeight="1" x14ac:dyDescent="0.2">
      <c r="B8" s="52" t="s">
        <v>3</v>
      </c>
      <c r="C8" s="52"/>
      <c r="D8" s="39"/>
    </row>
    <row r="9" spans="2:14" x14ac:dyDescent="0.2">
      <c r="B9" s="52"/>
      <c r="C9" s="52"/>
      <c r="D9" s="39"/>
    </row>
    <row r="10" spans="2:14" x14ac:dyDescent="0.2">
      <c r="B10" s="39" t="s">
        <v>100</v>
      </c>
      <c r="C10" s="39"/>
      <c r="D10" s="39"/>
    </row>
    <row r="11" spans="2:14" ht="35.65" customHeight="1" x14ac:dyDescent="0.2">
      <c r="B11" s="52" t="s">
        <v>117</v>
      </c>
      <c r="C11" s="52"/>
      <c r="D11" s="39"/>
    </row>
    <row r="12" spans="2:14" x14ac:dyDescent="0.2">
      <c r="B12" s="39"/>
      <c r="C12" s="39"/>
      <c r="D12" s="39"/>
    </row>
    <row r="13" spans="2:14" ht="58.9" customHeight="1" x14ac:dyDescent="0.2">
      <c r="B13" s="52" t="s">
        <v>102</v>
      </c>
      <c r="C13" s="52"/>
      <c r="D13" s="39"/>
    </row>
    <row r="14" spans="2:14" x14ac:dyDescent="0.2">
      <c r="B14" s="39"/>
      <c r="C14" s="39"/>
      <c r="D14" s="39"/>
    </row>
    <row r="15" spans="2:14" ht="21.75" customHeight="1" x14ac:dyDescent="0.2">
      <c r="B15" s="51" t="s">
        <v>101</v>
      </c>
      <c r="C15" s="51"/>
      <c r="D15" s="51"/>
    </row>
    <row r="16" spans="2:14" ht="118.9" customHeight="1" x14ac:dyDescent="0.2">
      <c r="B16" s="53" t="s">
        <v>122</v>
      </c>
      <c r="C16" s="53"/>
      <c r="D16" s="39"/>
    </row>
    <row r="17" spans="2:4" ht="20.25" thickBot="1" x14ac:dyDescent="0.25">
      <c r="B17" s="4" t="s">
        <v>88</v>
      </c>
      <c r="C17" s="41" t="s">
        <v>6</v>
      </c>
      <c r="D17" s="39"/>
    </row>
    <row r="18" spans="2:4" ht="27.75" customHeight="1" thickTop="1" thickBot="1" x14ac:dyDescent="0.3">
      <c r="B18" s="5" t="s">
        <v>89</v>
      </c>
      <c r="C18" s="43" t="s">
        <v>126</v>
      </c>
      <c r="D18" s="39" t="s">
        <v>119</v>
      </c>
    </row>
    <row r="19" spans="2:4" ht="26.65" customHeight="1" thickTop="1" thickBot="1" x14ac:dyDescent="0.3">
      <c r="B19" s="5" t="s">
        <v>90</v>
      </c>
      <c r="C19" s="43" t="s">
        <v>125</v>
      </c>
      <c r="D19" s="39" t="s">
        <v>118</v>
      </c>
    </row>
    <row r="20" spans="2:4" ht="16.5" thickTop="1" thickBot="1" x14ac:dyDescent="0.3">
      <c r="B20" s="5" t="s">
        <v>17</v>
      </c>
      <c r="C20" s="43" t="s">
        <v>124</v>
      </c>
      <c r="D20" s="39"/>
    </row>
    <row r="21" spans="2:4" ht="16.5" thickTop="1" thickBot="1" x14ac:dyDescent="0.3">
      <c r="B21" s="5" t="s">
        <v>19</v>
      </c>
      <c r="C21" s="42" t="s">
        <v>127</v>
      </c>
      <c r="D21" s="39"/>
    </row>
    <row r="22" spans="2:4" ht="16.5" thickTop="1" thickBot="1" x14ac:dyDescent="0.3">
      <c r="B22" s="5" t="s">
        <v>86</v>
      </c>
      <c r="C22" s="43" t="s">
        <v>128</v>
      </c>
      <c r="D22" s="39"/>
    </row>
    <row r="23" spans="2:4" ht="16.5" thickTop="1" thickBot="1" x14ac:dyDescent="0.3">
      <c r="B23" s="5" t="s">
        <v>22</v>
      </c>
      <c r="C23" s="43" t="s">
        <v>129</v>
      </c>
      <c r="D23" s="39"/>
    </row>
    <row r="24" spans="2:4" ht="13.5" thickTop="1" x14ac:dyDescent="0.2">
      <c r="B24" s="39"/>
      <c r="C24" s="39"/>
      <c r="D24" s="39"/>
    </row>
    <row r="25" spans="2:4" x14ac:dyDescent="0.2">
      <c r="B25" s="39"/>
      <c r="C25" s="39"/>
      <c r="D25" s="39"/>
    </row>
    <row r="26" spans="2:4" ht="15" customHeight="1" x14ac:dyDescent="0.2">
      <c r="B26" s="51" t="s">
        <v>106</v>
      </c>
      <c r="C26" s="51"/>
      <c r="D26" s="39"/>
    </row>
    <row r="27" spans="2:4" ht="109.9" customHeight="1" x14ac:dyDescent="0.2">
      <c r="B27" s="53" t="s">
        <v>121</v>
      </c>
      <c r="C27" s="53"/>
      <c r="D27" s="39"/>
    </row>
    <row r="28" spans="2:4" ht="20.25" thickBot="1" x14ac:dyDescent="0.25">
      <c r="B28" s="4" t="s">
        <v>23</v>
      </c>
      <c r="C28" s="4" t="s">
        <v>6</v>
      </c>
    </row>
    <row r="29" spans="2:4" ht="16.5" thickTop="1" thickBot="1" x14ac:dyDescent="0.3">
      <c r="B29" s="5" t="s">
        <v>25</v>
      </c>
      <c r="C29" s="45" t="s">
        <v>112</v>
      </c>
    </row>
    <row r="30" spans="2:4" ht="16.5" thickTop="1" thickBot="1" x14ac:dyDescent="0.3">
      <c r="B30" s="5" t="s">
        <v>28</v>
      </c>
      <c r="C30" s="45" t="s">
        <v>111</v>
      </c>
    </row>
    <row r="31" spans="2:4" ht="16.5" thickTop="1" thickBot="1" x14ac:dyDescent="0.3">
      <c r="B31" s="36" t="s">
        <v>30</v>
      </c>
      <c r="C31" s="5"/>
    </row>
    <row r="32" spans="2:4" ht="16.5" thickTop="1" thickBot="1" x14ac:dyDescent="0.3">
      <c r="B32" s="37" t="s">
        <v>32</v>
      </c>
      <c r="C32" s="45" t="s">
        <v>113</v>
      </c>
    </row>
    <row r="33" spans="2:3" ht="16.5" thickTop="1" thickBot="1" x14ac:dyDescent="0.3">
      <c r="B33" s="37" t="s">
        <v>32</v>
      </c>
      <c r="C33" s="45" t="s">
        <v>113</v>
      </c>
    </row>
    <row r="34" spans="2:3" ht="13.5" thickTop="1" x14ac:dyDescent="0.2"/>
    <row r="35" spans="2:3" x14ac:dyDescent="0.2">
      <c r="B35" s="47" t="s">
        <v>114</v>
      </c>
    </row>
    <row r="36" spans="2:3" x14ac:dyDescent="0.2">
      <c r="B36" s="50" t="s">
        <v>116</v>
      </c>
      <c r="C36" s="50"/>
    </row>
  </sheetData>
  <sheetProtection algorithmName="SHA-512" hashValue="spJTRa/M+L0pWDCmnUeH0uEWKNBXE2M7/j0P89BSbPzxfSIyWpA2uq8fCY0VW2BIhHvRJSBXphLmR7vo77HChg==" saltValue="BuUi83AtUP9AAmP86UXu4A==" spinCount="100000" sheet="1" objects="1" scenarios="1"/>
  <mergeCells count="9">
    <mergeCell ref="B36:C36"/>
    <mergeCell ref="B6:D6"/>
    <mergeCell ref="B15:D15"/>
    <mergeCell ref="B26:C26"/>
    <mergeCell ref="B8:C9"/>
    <mergeCell ref="B11:C11"/>
    <mergeCell ref="B13:C13"/>
    <mergeCell ref="B16:C16"/>
    <mergeCell ref="B27:C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94243-EACF-4ABC-9894-A68260D9715D}">
  <sheetPr>
    <tabColor rgb="FF00B050"/>
  </sheetPr>
  <dimension ref="A1:AU54"/>
  <sheetViews>
    <sheetView tabSelected="1" topLeftCell="B1" zoomScale="110" zoomScaleNormal="110" workbookViewId="0">
      <selection activeCell="C10" sqref="C10"/>
    </sheetView>
  </sheetViews>
  <sheetFormatPr defaultColWidth="8.7109375" defaultRowHeight="15" x14ac:dyDescent="0.25"/>
  <cols>
    <col min="1" max="1" width="9.7109375" style="48" hidden="1" customWidth="1"/>
    <col min="2" max="2" width="55.42578125" bestFit="1" customWidth="1"/>
    <col min="3" max="3" width="14.7109375" customWidth="1"/>
    <col min="4" max="4" width="20.7109375" customWidth="1"/>
    <col min="5" max="5" width="59.85546875" customWidth="1"/>
    <col min="6" max="6" width="10.140625" hidden="1" customWidth="1"/>
    <col min="7" max="7" width="24" hidden="1" customWidth="1"/>
    <col min="8" max="15" width="8.7109375" customWidth="1"/>
  </cols>
  <sheetData>
    <row r="1" spans="1:47" x14ac:dyDescent="0.25">
      <c r="B1" s="54" t="s">
        <v>4</v>
      </c>
      <c r="C1" s="54"/>
      <c r="D1" s="54"/>
      <c r="E1" s="54"/>
      <c r="F1" s="54"/>
      <c r="G1" s="54"/>
      <c r="H1" s="54"/>
      <c r="I1" s="54"/>
      <c r="J1" s="54"/>
      <c r="K1" s="54"/>
      <c r="L1" s="54"/>
      <c r="M1" s="54"/>
      <c r="N1" s="54"/>
      <c r="O1" s="54"/>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x14ac:dyDescent="0.25">
      <c r="B2" s="54"/>
      <c r="C2" s="54"/>
      <c r="D2" s="54"/>
      <c r="E2" s="54"/>
      <c r="F2" s="54"/>
      <c r="G2" s="54"/>
      <c r="H2" s="54"/>
      <c r="I2" s="54"/>
      <c r="J2" s="54"/>
      <c r="K2" s="54"/>
      <c r="L2" s="54"/>
      <c r="M2" s="54"/>
      <c r="N2" s="54"/>
      <c r="O2" s="54"/>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47" x14ac:dyDescent="0.25">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7" x14ac:dyDescent="0.25">
      <c r="B4" s="38" t="s">
        <v>95</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5" spans="1:47" x14ac:dyDescent="0.25">
      <c r="A5" s="49"/>
      <c r="B5" s="46" t="s">
        <v>107</v>
      </c>
      <c r="C5" s="3"/>
      <c r="D5" s="3"/>
      <c r="E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row>
    <row r="6" spans="1:47" x14ac:dyDescent="0.25">
      <c r="A6" s="49"/>
      <c r="B6" s="44" t="s">
        <v>103</v>
      </c>
      <c r="C6" s="3"/>
      <c r="D6" s="3"/>
      <c r="E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0.25" thickBot="1" x14ac:dyDescent="0.3">
      <c r="A7" s="49"/>
      <c r="B7" s="4" t="s">
        <v>5</v>
      </c>
      <c r="C7" s="4" t="s">
        <v>6</v>
      </c>
      <c r="D7" s="4" t="s">
        <v>7</v>
      </c>
      <c r="E7" s="4" t="s">
        <v>8</v>
      </c>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row>
    <row r="8" spans="1:47" ht="16.5" thickTop="1" thickBot="1" x14ac:dyDescent="0.3">
      <c r="A8" s="49"/>
      <c r="B8" s="5" t="s">
        <v>9</v>
      </c>
      <c r="C8" s="11">
        <v>0</v>
      </c>
      <c r="D8" s="5" t="s">
        <v>10</v>
      </c>
      <c r="E8" s="5"/>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row>
    <row r="9" spans="1:47" ht="16.5" thickTop="1" thickBot="1" x14ac:dyDescent="0.3">
      <c r="A9" s="49"/>
      <c r="B9" s="5" t="s">
        <v>11</v>
      </c>
      <c r="C9" s="11">
        <v>0</v>
      </c>
      <c r="D9" s="5" t="s">
        <v>10</v>
      </c>
      <c r="E9" s="5"/>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ht="16.5" thickTop="1" thickBot="1" x14ac:dyDescent="0.3">
      <c r="A10" s="49"/>
      <c r="B10" s="5" t="s">
        <v>110</v>
      </c>
      <c r="C10" s="11">
        <v>50</v>
      </c>
      <c r="D10" s="5" t="s">
        <v>12</v>
      </c>
      <c r="E10" s="5" t="s">
        <v>13</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1:47" ht="15.75" thickTop="1" x14ac:dyDescent="0.25">
      <c r="A11" s="49"/>
      <c r="B11" s="3"/>
      <c r="C11" s="3"/>
      <c r="D11" s="3"/>
      <c r="E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row>
    <row r="12" spans="1:47" x14ac:dyDescent="0.25">
      <c r="A12" s="49"/>
      <c r="B12" s="44" t="s">
        <v>104</v>
      </c>
      <c r="C12" s="38" t="s">
        <v>130</v>
      </c>
      <c r="D12" s="3"/>
      <c r="E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ht="20.25" thickBot="1" x14ac:dyDescent="0.3">
      <c r="B13" s="4" t="s">
        <v>88</v>
      </c>
      <c r="C13" s="4" t="s">
        <v>6</v>
      </c>
      <c r="D13" s="4" t="s">
        <v>7</v>
      </c>
      <c r="E13" s="4" t="s">
        <v>8</v>
      </c>
      <c r="G13" t="s">
        <v>123</v>
      </c>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row>
    <row r="14" spans="1:47" ht="16.5" thickTop="1" thickBot="1" x14ac:dyDescent="0.3">
      <c r="A14" s="48" t="s">
        <v>14</v>
      </c>
      <c r="B14" s="5" t="s">
        <v>89</v>
      </c>
      <c r="C14" s="11">
        <v>0</v>
      </c>
      <c r="D14" s="5" t="s">
        <v>108</v>
      </c>
      <c r="E14" s="5" t="s">
        <v>15</v>
      </c>
      <c r="F14" s="2">
        <f>C14*3.6</f>
        <v>0</v>
      </c>
      <c r="G14">
        <f>F14*INDEX('Export schaduw (niet zichtbaar)'!E:E,MATCH(Invoerblad!A14,'Export schaduw (niet zichtbaar)'!A:A,0))*$C$10</f>
        <v>0</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ht="16.5" thickTop="1" thickBot="1" x14ac:dyDescent="0.3">
      <c r="A15" s="48" t="s">
        <v>93</v>
      </c>
      <c r="B15" s="5" t="s">
        <v>90</v>
      </c>
      <c r="C15" s="11">
        <v>0</v>
      </c>
      <c r="D15" s="5" t="s">
        <v>108</v>
      </c>
      <c r="E15" s="5" t="s">
        <v>15</v>
      </c>
      <c r="F15" s="2">
        <f>C15*3.6</f>
        <v>0</v>
      </c>
      <c r="G15">
        <f>F15*INDEX('Export schaduw (niet zichtbaar)'!E:E,MATCH(Invoerblad!A15,'Export schaduw (niet zichtbaar)'!A:A,0))*$C$10</f>
        <v>0</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row>
    <row r="16" spans="1:47" ht="16.5" thickTop="1" thickBot="1" x14ac:dyDescent="0.3">
      <c r="A16" s="48" t="s">
        <v>16</v>
      </c>
      <c r="B16" s="5" t="s">
        <v>17</v>
      </c>
      <c r="C16" s="11">
        <v>0</v>
      </c>
      <c r="D16" s="5" t="s">
        <v>108</v>
      </c>
      <c r="E16" s="5" t="s">
        <v>15</v>
      </c>
      <c r="F16" s="2">
        <f t="shared" ref="F16:F19" si="0">C16*3.6</f>
        <v>0</v>
      </c>
      <c r="G16">
        <f>F16*INDEX('Export schaduw (niet zichtbaar)'!E:E,MATCH(Invoerblad!A16,'Export schaduw (niet zichtbaar)'!A:A,0))*$C$10</f>
        <v>0</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row>
    <row r="17" spans="1:47" ht="16.5" thickTop="1" thickBot="1" x14ac:dyDescent="0.3">
      <c r="A17" s="48" t="s">
        <v>18</v>
      </c>
      <c r="B17" s="5" t="s">
        <v>19</v>
      </c>
      <c r="C17" s="11">
        <v>0</v>
      </c>
      <c r="D17" s="5" t="s">
        <v>108</v>
      </c>
      <c r="E17" s="5"/>
      <c r="F17" s="2">
        <f t="shared" si="0"/>
        <v>0</v>
      </c>
      <c r="G17">
        <f>F17*INDEX('Export schaduw (niet zichtbaar)'!E:E,MATCH(Invoerblad!A17,'Export schaduw (niet zichtbaar)'!A:A,0))*$C$10</f>
        <v>0</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47" ht="16.5" thickTop="1" thickBot="1" x14ac:dyDescent="0.3">
      <c r="A18" s="48" t="s">
        <v>20</v>
      </c>
      <c r="B18" s="5" t="s">
        <v>86</v>
      </c>
      <c r="C18" s="11">
        <v>0</v>
      </c>
      <c r="D18" s="5" t="s">
        <v>108</v>
      </c>
      <c r="E18" s="5"/>
      <c r="F18" s="2">
        <f t="shared" si="0"/>
        <v>0</v>
      </c>
      <c r="G18">
        <f>F18*INDEX('Export schaduw (niet zichtbaar)'!E:E,MATCH(Invoerblad!A18,'Export schaduw (niet zichtbaar)'!A:A,0))*$C$10</f>
        <v>0</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row>
    <row r="19" spans="1:47" ht="16.5" thickTop="1" thickBot="1" x14ac:dyDescent="0.3">
      <c r="A19" s="48" t="s">
        <v>21</v>
      </c>
      <c r="B19" s="5" t="s">
        <v>22</v>
      </c>
      <c r="C19" s="11">
        <v>0</v>
      </c>
      <c r="D19" s="5" t="s">
        <v>108</v>
      </c>
      <c r="E19" s="5"/>
      <c r="F19" s="2">
        <f t="shared" si="0"/>
        <v>0</v>
      </c>
      <c r="G19">
        <f>F19*INDEX('Export schaduw (niet zichtbaar)'!E:E,MATCH(Invoerblad!A19,'Export schaduw (niet zichtbaar)'!A:A,0))*$C$10</f>
        <v>0</v>
      </c>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47" ht="15.75" thickTop="1" x14ac:dyDescent="0.25">
      <c r="A20" s="49"/>
      <c r="B20" s="44" t="s">
        <v>105</v>
      </c>
      <c r="C20" s="3"/>
      <c r="D20" s="3"/>
      <c r="E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row>
    <row r="21" spans="1:47" ht="20.25" thickBot="1" x14ac:dyDescent="0.3">
      <c r="A21" s="49"/>
      <c r="B21" s="4" t="s">
        <v>23</v>
      </c>
      <c r="C21" s="4" t="s">
        <v>6</v>
      </c>
      <c r="D21" s="4" t="s">
        <v>7</v>
      </c>
      <c r="E21" s="4" t="s">
        <v>8</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row>
    <row r="22" spans="1:47" ht="16.5" thickTop="1" thickBot="1" x14ac:dyDescent="0.3">
      <c r="A22" s="49" t="s">
        <v>24</v>
      </c>
      <c r="B22" s="5" t="s">
        <v>25</v>
      </c>
      <c r="C22" s="11">
        <v>0</v>
      </c>
      <c r="D22" s="5" t="s">
        <v>109</v>
      </c>
      <c r="E22" s="5" t="s">
        <v>26</v>
      </c>
      <c r="G22">
        <f>C22</f>
        <v>0</v>
      </c>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ht="16.5" thickTop="1" thickBot="1" x14ac:dyDescent="0.3">
      <c r="A23" s="49" t="s">
        <v>27</v>
      </c>
      <c r="B23" s="5" t="s">
        <v>28</v>
      </c>
      <c r="C23" s="11">
        <v>0</v>
      </c>
      <c r="D23" s="5" t="s">
        <v>109</v>
      </c>
      <c r="E23" s="5" t="s">
        <v>26</v>
      </c>
      <c r="G23">
        <f t="shared" ref="G23:G26" si="1">C23</f>
        <v>0</v>
      </c>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ht="16.5" thickTop="1" thickBot="1" x14ac:dyDescent="0.3">
      <c r="A24" s="49" t="s">
        <v>29</v>
      </c>
      <c r="B24" s="36" t="s">
        <v>30</v>
      </c>
      <c r="C24" s="5"/>
      <c r="D24" s="5" t="s">
        <v>109</v>
      </c>
      <c r="E24" s="5"/>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row>
    <row r="25" spans="1:47" ht="16.5" thickTop="1" thickBot="1" x14ac:dyDescent="0.3">
      <c r="A25" s="49" t="s">
        <v>31</v>
      </c>
      <c r="B25" s="37" t="s">
        <v>32</v>
      </c>
      <c r="C25" s="11">
        <v>0</v>
      </c>
      <c r="D25" s="5" t="s">
        <v>109</v>
      </c>
      <c r="E25" s="5" t="s">
        <v>26</v>
      </c>
      <c r="G25">
        <f t="shared" si="1"/>
        <v>0</v>
      </c>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ht="16.5" thickTop="1" thickBot="1" x14ac:dyDescent="0.3">
      <c r="A26" s="49" t="s">
        <v>33</v>
      </c>
      <c r="B26" s="37" t="s">
        <v>32</v>
      </c>
      <c r="C26" s="11">
        <v>0</v>
      </c>
      <c r="D26" s="5" t="s">
        <v>109</v>
      </c>
      <c r="E26" s="5" t="s">
        <v>26</v>
      </c>
      <c r="G26">
        <f t="shared" si="1"/>
        <v>0</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row>
    <row r="27" spans="1:47" ht="15.75" thickTop="1" x14ac:dyDescent="0.25">
      <c r="A27" s="49"/>
      <c r="B27" s="3"/>
      <c r="C27" s="3"/>
      <c r="D27" s="3"/>
      <c r="E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row>
    <row r="28" spans="1:47" x14ac:dyDescent="0.25">
      <c r="A28" s="49"/>
      <c r="B28" s="3"/>
      <c r="C28" s="3"/>
      <c r="D28" s="3"/>
      <c r="E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row>
    <row r="29" spans="1:47" x14ac:dyDescent="0.25">
      <c r="A29" s="49"/>
      <c r="B29" s="3"/>
      <c r="C29" s="3"/>
      <c r="D29" s="3"/>
      <c r="E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row>
    <row r="30" spans="1:47" ht="20.25" thickBot="1" x14ac:dyDescent="0.3">
      <c r="A30" s="49"/>
      <c r="C30" s="4" t="s">
        <v>34</v>
      </c>
      <c r="D30" s="4" t="s">
        <v>35</v>
      </c>
      <c r="E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row>
    <row r="31" spans="1:47" ht="21" thickTop="1" thickBot="1" x14ac:dyDescent="0.3">
      <c r="A31" s="49"/>
      <c r="B31" s="6" t="s">
        <v>115</v>
      </c>
      <c r="C31" s="7" t="str">
        <f>IF(C8=0," ",IF(C10=0," ",G32/$C$8/$C$10))</f>
        <v xml:space="preserve"> </v>
      </c>
      <c r="D31" s="7"/>
      <c r="E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row>
    <row r="32" spans="1:47" ht="16.5" thickTop="1" thickBot="1" x14ac:dyDescent="0.3">
      <c r="A32" s="49"/>
      <c r="B32" s="8" t="s">
        <v>36</v>
      </c>
      <c r="C32" s="9" t="str">
        <f>IF(C8=0," ",IF(C10=0," ",SUM(G14:G19)/$C$8/$C$10))</f>
        <v xml:space="preserve"> </v>
      </c>
      <c r="D32" s="10" t="str">
        <f>IF(OR($C$8=0,$C$10=0)," ",C32/$C$31)</f>
        <v xml:space="preserve"> </v>
      </c>
      <c r="E32" s="3"/>
      <c r="F32" t="s">
        <v>37</v>
      </c>
      <c r="G32">
        <f>SUM(G14:G26)</f>
        <v>0</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row>
    <row r="33" spans="1:47" ht="16.5" thickTop="1" thickBot="1" x14ac:dyDescent="0.3">
      <c r="A33" s="49"/>
      <c r="B33" s="8" t="s">
        <v>38</v>
      </c>
      <c r="C33" s="9" t="str">
        <f>IF(C8=0," ",IF(C10=0," ",SUM(G22:G26)/$C$8/$C$10))</f>
        <v xml:space="preserve"> </v>
      </c>
      <c r="D33" s="10" t="str">
        <f>IF(OR($C$8=0,$C$10=0)," ",C33/$C$31)</f>
        <v xml:space="preserve"> </v>
      </c>
      <c r="E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row>
    <row r="34" spans="1:47" ht="15.75" thickTop="1" x14ac:dyDescent="0.25">
      <c r="A34" s="49"/>
      <c r="B34" s="3"/>
      <c r="C34" s="3"/>
      <c r="D34" s="3"/>
      <c r="E34" s="3"/>
      <c r="F34" t="s">
        <v>39</v>
      </c>
      <c r="G34" t="e">
        <f>G32/C8/C10</f>
        <v>#DIV/0!</v>
      </c>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row>
    <row r="35" spans="1:47" x14ac:dyDescent="0.25">
      <c r="A35" s="49"/>
      <c r="B35" s="3"/>
      <c r="C35" s="3"/>
      <c r="D35" s="3"/>
      <c r="E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row>
    <row r="36" spans="1:47" x14ac:dyDescent="0.25">
      <c r="A36" s="49"/>
      <c r="B36" s="3"/>
      <c r="C36" s="3"/>
      <c r="D36" s="3"/>
      <c r="E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row>
    <row r="37" spans="1:47" x14ac:dyDescent="0.25">
      <c r="A37" s="49"/>
      <c r="B37" s="3"/>
      <c r="C37" s="3"/>
      <c r="D37" s="3"/>
      <c r="E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row>
    <row r="38" spans="1:47" x14ac:dyDescent="0.25">
      <c r="A38" s="49"/>
      <c r="B38" s="3"/>
      <c r="C38" s="3"/>
      <c r="D38" s="3"/>
      <c r="E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row>
    <row r="39" spans="1:47" x14ac:dyDescent="0.25">
      <c r="A39" s="49"/>
      <c r="B39" s="3"/>
      <c r="C39" s="3"/>
      <c r="D39" s="3"/>
      <c r="E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47" x14ac:dyDescent="0.25">
      <c r="A40" s="49"/>
      <c r="B40" s="3"/>
      <c r="C40" s="3"/>
      <c r="D40" s="3"/>
      <c r="E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47" x14ac:dyDescent="0.25">
      <c r="A41" s="49"/>
      <c r="B41" s="3"/>
      <c r="C41" s="3"/>
      <c r="D41" s="3"/>
      <c r="E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row>
    <row r="42" spans="1:47" x14ac:dyDescent="0.25">
      <c r="A42" s="49"/>
      <c r="B42" s="3"/>
      <c r="C42" s="3"/>
      <c r="D42" s="3"/>
      <c r="E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row r="43" spans="1:47" x14ac:dyDescent="0.25">
      <c r="A43" s="49"/>
      <c r="B43" s="3"/>
      <c r="C43" s="3"/>
      <c r="D43" s="3"/>
      <c r="E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row>
    <row r="44" spans="1:47" x14ac:dyDescent="0.25">
      <c r="A44" s="49"/>
      <c r="B44" s="3"/>
      <c r="C44" s="3"/>
      <c r="D44" s="3"/>
      <c r="E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row>
    <row r="45" spans="1:47" x14ac:dyDescent="0.25">
      <c r="A45" s="49"/>
      <c r="B45" s="3"/>
      <c r="C45" s="3"/>
      <c r="D45" s="3"/>
      <c r="E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row>
    <row r="46" spans="1:47" x14ac:dyDescent="0.25">
      <c r="A46" s="49"/>
      <c r="B46" s="3"/>
      <c r="C46" s="3"/>
      <c r="D46" s="3"/>
      <c r="E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row>
    <row r="47" spans="1:47" x14ac:dyDescent="0.25">
      <c r="A47" s="49"/>
      <c r="B47" s="3"/>
      <c r="C47" s="3"/>
      <c r="D47" s="3"/>
      <c r="E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row>
    <row r="48" spans="1:47" x14ac:dyDescent="0.25">
      <c r="A48" s="49"/>
      <c r="B48" s="3"/>
      <c r="C48" s="3"/>
      <c r="D48" s="3"/>
      <c r="E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row>
    <row r="49" spans="1:47" x14ac:dyDescent="0.25">
      <c r="A49" s="49"/>
      <c r="B49" s="3"/>
      <c r="C49" s="3"/>
      <c r="D49" s="3"/>
      <c r="E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row>
    <row r="50" spans="1:47" x14ac:dyDescent="0.25">
      <c r="A50" s="49"/>
      <c r="B50" s="3"/>
      <c r="C50" s="3"/>
      <c r="D50" s="3"/>
      <c r="E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47" x14ac:dyDescent="0.25">
      <c r="A51" s="49"/>
      <c r="B51" s="3"/>
      <c r="C51" s="3"/>
      <c r="D51" s="3"/>
      <c r="E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47" x14ac:dyDescent="0.25">
      <c r="A52" s="49"/>
      <c r="B52" s="3"/>
      <c r="C52" s="3"/>
      <c r="D52" s="3"/>
      <c r="E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47" x14ac:dyDescent="0.25">
      <c r="A53" s="49"/>
      <c r="B53" s="3"/>
      <c r="C53" s="3"/>
      <c r="D53" s="3"/>
      <c r="E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row r="54" spans="1:47" x14ac:dyDescent="0.25">
      <c r="A54" s="49"/>
      <c r="E54" s="3"/>
    </row>
  </sheetData>
  <sheetProtection sheet="1" objects="1" scenarios="1"/>
  <mergeCells count="1">
    <mergeCell ref="B1:O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06087-8F55-4B18-B961-839DC0B4267E}">
  <sheetPr>
    <tabColor rgb="FFFF0000"/>
  </sheetPr>
  <dimension ref="A1:H27"/>
  <sheetViews>
    <sheetView workbookViewId="0">
      <selection activeCell="E3" sqref="E3"/>
    </sheetView>
  </sheetViews>
  <sheetFormatPr defaultColWidth="8.7109375" defaultRowHeight="15" x14ac:dyDescent="0.25"/>
  <cols>
    <col min="2" max="2" width="51.42578125" customWidth="1"/>
    <col min="3" max="3" width="55.42578125" bestFit="1" customWidth="1"/>
    <col min="4" max="4" width="6.140625" bestFit="1" customWidth="1"/>
    <col min="5" max="5" width="38.42578125" customWidth="1"/>
    <col min="7" max="7" width="9.7109375" bestFit="1" customWidth="1"/>
  </cols>
  <sheetData>
    <row r="1" spans="1:8" x14ac:dyDescent="0.25">
      <c r="C1" t="s">
        <v>40</v>
      </c>
      <c r="E1" t="s">
        <v>41</v>
      </c>
    </row>
    <row r="2" spans="1:8" x14ac:dyDescent="0.25">
      <c r="B2" t="s">
        <v>42</v>
      </c>
      <c r="D2" t="s">
        <v>43</v>
      </c>
      <c r="E2" s="1"/>
    </row>
    <row r="3" spans="1:8" x14ac:dyDescent="0.25">
      <c r="A3" t="s">
        <v>14</v>
      </c>
      <c r="B3" t="s">
        <v>89</v>
      </c>
      <c r="D3" t="s">
        <v>44</v>
      </c>
      <c r="E3" s="1">
        <f>0.0122/1.45</f>
        <v>8.413793103448277E-3</v>
      </c>
      <c r="F3" t="s">
        <v>87</v>
      </c>
    </row>
    <row r="4" spans="1:8" x14ac:dyDescent="0.25">
      <c r="A4" t="s">
        <v>93</v>
      </c>
      <c r="B4" t="s">
        <v>91</v>
      </c>
      <c r="D4" t="s">
        <v>44</v>
      </c>
      <c r="E4" s="1">
        <v>1.2200000000000001E-2</v>
      </c>
      <c r="F4" t="s">
        <v>92</v>
      </c>
    </row>
    <row r="5" spans="1:8" x14ac:dyDescent="0.25">
      <c r="A5" t="s">
        <v>16</v>
      </c>
      <c r="B5" t="s">
        <v>17</v>
      </c>
      <c r="D5" t="s">
        <v>44</v>
      </c>
      <c r="E5" s="1">
        <v>4.2300000000000003E-3</v>
      </c>
      <c r="F5" t="s">
        <v>45</v>
      </c>
    </row>
    <row r="6" spans="1:8" x14ac:dyDescent="0.25">
      <c r="A6" t="s">
        <v>18</v>
      </c>
      <c r="B6" t="s">
        <v>19</v>
      </c>
      <c r="D6" t="s">
        <v>44</v>
      </c>
      <c r="E6" s="1">
        <v>2.0400000000000001E-3</v>
      </c>
      <c r="F6" t="s">
        <v>45</v>
      </c>
    </row>
    <row r="7" spans="1:8" x14ac:dyDescent="0.25">
      <c r="A7" t="s">
        <v>20</v>
      </c>
      <c r="B7" t="s">
        <v>46</v>
      </c>
      <c r="C7" t="s">
        <v>47</v>
      </c>
      <c r="D7" t="s">
        <v>44</v>
      </c>
      <c r="E7" s="1">
        <f>E26+0.0111</f>
        <v>1.1300000000000001E-2</v>
      </c>
      <c r="F7" t="s">
        <v>48</v>
      </c>
    </row>
    <row r="8" spans="1:8" x14ac:dyDescent="0.25">
      <c r="A8" t="s">
        <v>21</v>
      </c>
      <c r="B8" t="s">
        <v>49</v>
      </c>
      <c r="C8" t="s">
        <v>50</v>
      </c>
      <c r="D8" t="s">
        <v>44</v>
      </c>
      <c r="E8" s="1">
        <f>E26+0.00279</f>
        <v>2.99E-3</v>
      </c>
      <c r="F8" t="s">
        <v>48</v>
      </c>
    </row>
    <row r="9" spans="1:8" x14ac:dyDescent="0.25">
      <c r="E9" s="1"/>
    </row>
    <row r="10" spans="1:8" x14ac:dyDescent="0.25">
      <c r="D10" t="s">
        <v>51</v>
      </c>
      <c r="E10" t="s">
        <v>52</v>
      </c>
      <c r="F10" t="s">
        <v>53</v>
      </c>
      <c r="G10" t="s">
        <v>54</v>
      </c>
      <c r="H10" t="s">
        <v>55</v>
      </c>
    </row>
    <row r="11" spans="1:8" x14ac:dyDescent="0.25">
      <c r="A11" t="s">
        <v>24</v>
      </c>
      <c r="B11" t="s">
        <v>56</v>
      </c>
      <c r="C11" t="s">
        <v>57</v>
      </c>
      <c r="D11" t="s">
        <v>58</v>
      </c>
      <c r="E11" s="1">
        <f>G11/H11</f>
        <v>0.72534799999999999</v>
      </c>
      <c r="F11" t="s">
        <v>59</v>
      </c>
      <c r="G11" s="1">
        <v>18.133700000000001</v>
      </c>
      <c r="H11">
        <v>25</v>
      </c>
    </row>
    <row r="12" spans="1:8" x14ac:dyDescent="0.25">
      <c r="A12" t="s">
        <v>27</v>
      </c>
      <c r="B12" t="s">
        <v>56</v>
      </c>
      <c r="C12" t="s">
        <v>60</v>
      </c>
      <c r="D12" t="s">
        <v>58</v>
      </c>
      <c r="E12" s="1">
        <f t="shared" ref="E12:E23" si="0">G12/H12</f>
        <v>0.81030000000000002</v>
      </c>
      <c r="F12" t="s">
        <v>59</v>
      </c>
      <c r="G12" s="1">
        <v>20.2575</v>
      </c>
      <c r="H12">
        <v>25</v>
      </c>
    </row>
    <row r="13" spans="1:8" x14ac:dyDescent="0.25">
      <c r="A13" t="s">
        <v>29</v>
      </c>
      <c r="B13" t="s">
        <v>56</v>
      </c>
      <c r="C13" t="s">
        <v>61</v>
      </c>
      <c r="D13" t="s">
        <v>58</v>
      </c>
      <c r="E13" s="1">
        <f t="shared" si="0"/>
        <v>1.04338</v>
      </c>
      <c r="F13" t="s">
        <v>59</v>
      </c>
      <c r="G13" s="1">
        <v>26.084499999999998</v>
      </c>
      <c r="H13">
        <v>25</v>
      </c>
    </row>
    <row r="14" spans="1:8" x14ac:dyDescent="0.25">
      <c r="A14" t="s">
        <v>31</v>
      </c>
      <c r="B14" t="s">
        <v>56</v>
      </c>
      <c r="C14" t="s">
        <v>62</v>
      </c>
      <c r="D14" t="s">
        <v>58</v>
      </c>
      <c r="E14" s="1">
        <f t="shared" si="0"/>
        <v>1.124744</v>
      </c>
      <c r="F14" t="s">
        <v>59</v>
      </c>
      <c r="G14" s="1">
        <v>28.118600000000001</v>
      </c>
      <c r="H14">
        <v>25</v>
      </c>
    </row>
    <row r="15" spans="1:8" x14ac:dyDescent="0.25">
      <c r="A15" t="s">
        <v>33</v>
      </c>
      <c r="B15" t="s">
        <v>56</v>
      </c>
      <c r="C15" t="s">
        <v>63</v>
      </c>
      <c r="D15" t="s">
        <v>58</v>
      </c>
      <c r="E15" s="1">
        <f t="shared" si="0"/>
        <v>1.980324</v>
      </c>
      <c r="F15" t="s">
        <v>59</v>
      </c>
      <c r="G15" s="1">
        <v>49.508099999999999</v>
      </c>
      <c r="H15">
        <v>25</v>
      </c>
    </row>
    <row r="16" spans="1:8" x14ac:dyDescent="0.25">
      <c r="A16" t="s">
        <v>64</v>
      </c>
      <c r="B16" t="s">
        <v>56</v>
      </c>
      <c r="C16" t="s">
        <v>65</v>
      </c>
      <c r="D16" t="s">
        <v>58</v>
      </c>
      <c r="E16" s="1">
        <f t="shared" si="0"/>
        <v>2.0616880000000002</v>
      </c>
      <c r="F16" t="s">
        <v>59</v>
      </c>
      <c r="G16" s="1">
        <v>51.542200000000001</v>
      </c>
      <c r="H16">
        <v>25</v>
      </c>
    </row>
    <row r="17" spans="1:8" x14ac:dyDescent="0.25">
      <c r="A17" t="s">
        <v>66</v>
      </c>
      <c r="B17" t="s">
        <v>56</v>
      </c>
      <c r="C17" t="s">
        <v>67</v>
      </c>
      <c r="D17" t="s">
        <v>58</v>
      </c>
      <c r="E17" s="1">
        <f t="shared" si="0"/>
        <v>1.5948439999999999</v>
      </c>
      <c r="F17" t="s">
        <v>59</v>
      </c>
      <c r="G17" s="1">
        <v>39.871099999999998</v>
      </c>
      <c r="H17">
        <v>25</v>
      </c>
    </row>
    <row r="18" spans="1:8" x14ac:dyDescent="0.25">
      <c r="A18" t="s">
        <v>68</v>
      </c>
      <c r="B18" t="s">
        <v>56</v>
      </c>
      <c r="C18" t="s">
        <v>69</v>
      </c>
      <c r="D18" t="s">
        <v>58</v>
      </c>
      <c r="E18" s="1">
        <f t="shared" si="0"/>
        <v>1.6772559999999999</v>
      </c>
      <c r="F18" t="s">
        <v>59</v>
      </c>
      <c r="G18" s="1">
        <v>41.931399999999996</v>
      </c>
      <c r="H18">
        <v>25</v>
      </c>
    </row>
    <row r="19" spans="1:8" x14ac:dyDescent="0.25">
      <c r="E19" s="1"/>
      <c r="G19" s="1"/>
    </row>
    <row r="20" spans="1:8" x14ac:dyDescent="0.25">
      <c r="A20" t="s">
        <v>70</v>
      </c>
      <c r="B20" t="s">
        <v>71</v>
      </c>
      <c r="C20" t="s">
        <v>72</v>
      </c>
      <c r="D20" t="s">
        <v>58</v>
      </c>
      <c r="E20" s="1">
        <f t="shared" si="0"/>
        <v>0.54435500000000003</v>
      </c>
      <c r="F20" t="s">
        <v>59</v>
      </c>
      <c r="G20" s="1">
        <v>10.8871</v>
      </c>
      <c r="H20">
        <v>20</v>
      </c>
    </row>
    <row r="21" spans="1:8" x14ac:dyDescent="0.25">
      <c r="A21" t="s">
        <v>73</v>
      </c>
      <c r="B21" t="s">
        <v>71</v>
      </c>
      <c r="C21" t="s">
        <v>74</v>
      </c>
      <c r="D21" t="s">
        <v>58</v>
      </c>
      <c r="E21" s="1">
        <f t="shared" si="0"/>
        <v>0.60987000000000002</v>
      </c>
      <c r="F21" t="s">
        <v>59</v>
      </c>
      <c r="G21" s="1">
        <v>12.1974</v>
      </c>
      <c r="H21">
        <v>20</v>
      </c>
    </row>
    <row r="22" spans="1:8" x14ac:dyDescent="0.25">
      <c r="A22" t="s">
        <v>75</v>
      </c>
      <c r="B22" t="s">
        <v>76</v>
      </c>
      <c r="C22" t="s">
        <v>77</v>
      </c>
      <c r="D22" t="s">
        <v>58</v>
      </c>
      <c r="E22" s="1">
        <f t="shared" si="0"/>
        <v>0.57922499999999999</v>
      </c>
      <c r="F22" t="s">
        <v>59</v>
      </c>
      <c r="G22" s="1">
        <v>11.5845</v>
      </c>
      <c r="H22">
        <v>20</v>
      </c>
    </row>
    <row r="23" spans="1:8" x14ac:dyDescent="0.25">
      <c r="A23" t="s">
        <v>78</v>
      </c>
      <c r="B23" t="s">
        <v>76</v>
      </c>
      <c r="C23" t="s">
        <v>79</v>
      </c>
      <c r="D23" t="s">
        <v>58</v>
      </c>
      <c r="E23" s="1">
        <f t="shared" si="0"/>
        <v>0.66253499999999999</v>
      </c>
      <c r="F23" t="s">
        <v>59</v>
      </c>
      <c r="G23" s="1">
        <v>13.2507</v>
      </c>
      <c r="H23">
        <v>20</v>
      </c>
    </row>
    <row r="24" spans="1:8" x14ac:dyDescent="0.25">
      <c r="E24" s="1"/>
    </row>
    <row r="25" spans="1:8" x14ac:dyDescent="0.25">
      <c r="E25" s="1"/>
    </row>
    <row r="26" spans="1:8" x14ac:dyDescent="0.25">
      <c r="B26" t="s">
        <v>80</v>
      </c>
      <c r="C26" t="s">
        <v>50</v>
      </c>
      <c r="D26" t="s">
        <v>44</v>
      </c>
      <c r="E26" s="1">
        <v>2.0000000000000001E-4</v>
      </c>
      <c r="F26" t="s">
        <v>59</v>
      </c>
    </row>
    <row r="27" spans="1:8" x14ac:dyDescent="0.25">
      <c r="B27" t="s">
        <v>80</v>
      </c>
      <c r="C27" t="s">
        <v>81</v>
      </c>
      <c r="D27" t="s">
        <v>44</v>
      </c>
      <c r="E27" s="1">
        <v>1E-4</v>
      </c>
      <c r="F27" t="s">
        <v>59</v>
      </c>
    </row>
  </sheetData>
  <sheetProtection algorithmName="SHA-512" hashValue="RQq2IpawHeYo4OFJle9Yyw3iRpFKsmpDEJfpVITQUVBlqPFGrhT5d020PjbvOFOEHRAVwc/iZrTRWHBRIIysnQ==" saltValue="qz9Qw51pJ2KvXpayJnpg6A==" spinCount="100000" sheet="1" objects="1" scenarios="1"/>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15233-8EB2-9F43-BD83-C8907F0FC202}">
  <sheetPr>
    <tabColor theme="0" tint="-0.14999847407452621"/>
  </sheetPr>
  <dimension ref="A2:O14"/>
  <sheetViews>
    <sheetView showGridLines="0" zoomScale="115" zoomScaleNormal="115" workbookViewId="0">
      <pane ySplit="4" topLeftCell="A5" activePane="bottomLeft" state="frozen"/>
      <selection pane="bottomLeft" activeCell="D6" sqref="D6"/>
    </sheetView>
  </sheetViews>
  <sheetFormatPr defaultColWidth="9.140625" defaultRowHeight="12.75" x14ac:dyDescent="0.2"/>
  <cols>
    <col min="1" max="1" width="4.42578125" style="13" customWidth="1"/>
    <col min="2" max="2" width="17.28515625" style="12" customWidth="1"/>
    <col min="3" max="3" width="1.7109375" style="12" customWidth="1"/>
    <col min="4" max="4" width="14.140625" style="12" customWidth="1"/>
    <col min="5" max="5" width="2.42578125" style="12" customWidth="1"/>
    <col min="6" max="7" width="11.28515625" style="12" customWidth="1"/>
    <col min="8" max="8" width="12.28515625" style="12" customWidth="1"/>
    <col min="9" max="13" width="11.28515625" style="12" customWidth="1"/>
    <col min="14" max="14" width="5.42578125" style="13" customWidth="1"/>
    <col min="15" max="15" width="5.7109375" style="13" customWidth="1"/>
    <col min="16" max="16384" width="9.140625" style="12"/>
  </cols>
  <sheetData>
    <row r="2" spans="1:15" ht="40.15" customHeight="1" x14ac:dyDescent="0.2">
      <c r="A2" s="12"/>
      <c r="B2" s="55" t="s">
        <v>4</v>
      </c>
      <c r="C2" s="55"/>
      <c r="D2" s="55"/>
      <c r="E2" s="55"/>
      <c r="F2" s="55"/>
      <c r="G2" s="55"/>
      <c r="H2" s="55"/>
      <c r="I2" s="55"/>
      <c r="J2" s="55"/>
      <c r="K2" s="55"/>
      <c r="L2" s="55"/>
      <c r="M2" s="55"/>
      <c r="N2" s="55"/>
      <c r="O2" s="12"/>
    </row>
    <row r="3" spans="1:15" ht="14.65" customHeight="1" x14ac:dyDescent="0.2">
      <c r="A3" s="12"/>
      <c r="B3" s="27"/>
      <c r="C3" s="26"/>
      <c r="D3" s="26"/>
      <c r="E3" s="26"/>
      <c r="F3" s="26"/>
      <c r="G3" s="26"/>
      <c r="H3" s="26"/>
      <c r="I3" s="26"/>
      <c r="J3" s="26"/>
      <c r="K3" s="26"/>
      <c r="L3" s="26"/>
      <c r="M3" s="26"/>
      <c r="N3" s="26"/>
      <c r="O3" s="12"/>
    </row>
    <row r="4" spans="1:15" ht="15" x14ac:dyDescent="0.25">
      <c r="A4" s="12"/>
      <c r="B4" s="24" t="s">
        <v>82</v>
      </c>
      <c r="C4" s="25"/>
      <c r="D4" s="24" t="s">
        <v>83</v>
      </c>
      <c r="E4" s="15"/>
      <c r="F4" s="56" t="s">
        <v>84</v>
      </c>
      <c r="G4" s="57"/>
      <c r="H4" s="57"/>
      <c r="I4" s="57"/>
      <c r="J4" s="57"/>
      <c r="K4" s="57"/>
      <c r="L4" s="57"/>
      <c r="M4" s="57"/>
      <c r="N4" s="57"/>
      <c r="O4" s="12"/>
    </row>
    <row r="5" spans="1:15" s="19" customFormat="1" ht="2.25" customHeight="1" x14ac:dyDescent="0.25">
      <c r="B5" s="22"/>
      <c r="C5" s="23"/>
      <c r="D5" s="22"/>
      <c r="E5" s="21"/>
      <c r="F5" s="20"/>
      <c r="G5" s="20"/>
      <c r="H5" s="20"/>
      <c r="I5" s="20"/>
      <c r="J5" s="20"/>
      <c r="K5" s="20"/>
      <c r="L5" s="20"/>
      <c r="M5" s="20"/>
      <c r="N5" s="20"/>
    </row>
    <row r="6" spans="1:15" ht="17.25" customHeight="1" x14ac:dyDescent="0.25">
      <c r="A6" s="12"/>
      <c r="B6" s="18" t="s">
        <v>131</v>
      </c>
      <c r="C6" s="16"/>
      <c r="D6" s="17">
        <v>45187</v>
      </c>
      <c r="E6" s="16"/>
      <c r="F6" s="58" t="s">
        <v>120</v>
      </c>
      <c r="G6" s="59"/>
      <c r="H6" s="59"/>
      <c r="I6" s="59"/>
      <c r="J6" s="59"/>
      <c r="K6" s="59"/>
      <c r="L6" s="59"/>
      <c r="M6" s="59"/>
      <c r="N6" s="59"/>
      <c r="O6" s="12"/>
    </row>
    <row r="7" spans="1:15" s="19" customFormat="1" ht="2.25" customHeight="1" x14ac:dyDescent="0.25">
      <c r="B7" s="22"/>
      <c r="C7" s="23"/>
      <c r="D7" s="22"/>
      <c r="E7" s="21"/>
      <c r="F7" s="20"/>
      <c r="G7" s="20"/>
      <c r="H7" s="20"/>
      <c r="I7" s="20"/>
      <c r="J7" s="20"/>
      <c r="K7" s="20"/>
      <c r="L7" s="20"/>
      <c r="M7" s="20"/>
      <c r="N7" s="20"/>
    </row>
    <row r="8" spans="1:15" ht="15" x14ac:dyDescent="0.25">
      <c r="A8" s="12"/>
      <c r="B8" s="24" t="s">
        <v>94</v>
      </c>
      <c r="C8" s="25"/>
      <c r="D8" s="24" t="s">
        <v>83</v>
      </c>
      <c r="E8" s="15"/>
      <c r="F8" s="56" t="s">
        <v>84</v>
      </c>
      <c r="G8" s="57"/>
      <c r="H8" s="57"/>
      <c r="I8" s="57"/>
      <c r="J8" s="57"/>
      <c r="K8" s="57"/>
      <c r="L8" s="57"/>
      <c r="M8" s="57"/>
      <c r="N8" s="57"/>
      <c r="O8" s="12"/>
    </row>
    <row r="9" spans="1:15" s="19" customFormat="1" ht="2.25" customHeight="1" x14ac:dyDescent="0.25">
      <c r="B9" s="22"/>
      <c r="C9" s="23"/>
      <c r="D9" s="22"/>
      <c r="E9" s="21"/>
      <c r="F9" s="20"/>
      <c r="G9" s="20"/>
      <c r="H9" s="20"/>
      <c r="I9" s="20"/>
      <c r="J9" s="20"/>
      <c r="K9" s="20"/>
      <c r="L9" s="20"/>
      <c r="M9" s="20"/>
      <c r="N9" s="20"/>
    </row>
    <row r="10" spans="1:15" s="19" customFormat="1" ht="13.15" customHeight="1" x14ac:dyDescent="0.25">
      <c r="B10" s="18" t="s">
        <v>97</v>
      </c>
      <c r="C10" s="16"/>
      <c r="D10" s="17">
        <v>44805</v>
      </c>
      <c r="E10" s="16"/>
      <c r="F10" s="58" t="s">
        <v>96</v>
      </c>
      <c r="G10" s="59"/>
      <c r="H10" s="59"/>
      <c r="I10" s="59"/>
      <c r="J10" s="59"/>
      <c r="K10" s="59"/>
      <c r="L10" s="59"/>
      <c r="M10" s="59"/>
      <c r="N10" s="59"/>
    </row>
    <row r="11" spans="1:15" ht="17.25" customHeight="1" x14ac:dyDescent="0.25">
      <c r="A11" s="12"/>
      <c r="B11" s="18" t="s">
        <v>98</v>
      </c>
      <c r="C11" s="16"/>
      <c r="D11" s="17">
        <v>44644</v>
      </c>
      <c r="E11" s="16"/>
      <c r="F11" s="58" t="s">
        <v>85</v>
      </c>
      <c r="G11" s="59"/>
      <c r="H11" s="59"/>
      <c r="I11" s="59"/>
      <c r="J11" s="59"/>
      <c r="K11" s="59"/>
      <c r="L11" s="59"/>
      <c r="M11" s="59"/>
      <c r="N11" s="59"/>
      <c r="O11" s="12"/>
    </row>
    <row r="12" spans="1:15" ht="15" x14ac:dyDescent="0.25">
      <c r="A12" s="12"/>
      <c r="B12" s="18" t="s">
        <v>99</v>
      </c>
      <c r="C12" s="16"/>
      <c r="D12" s="17">
        <v>44012</v>
      </c>
      <c r="E12" s="16"/>
      <c r="F12" s="58"/>
      <c r="G12" s="59"/>
      <c r="H12" s="59"/>
      <c r="I12" s="59"/>
      <c r="J12" s="59"/>
      <c r="K12" s="59"/>
      <c r="L12" s="59"/>
      <c r="M12" s="59"/>
      <c r="N12" s="59"/>
      <c r="O12" s="12"/>
    </row>
    <row r="13" spans="1:15" ht="15" x14ac:dyDescent="0.25">
      <c r="A13" s="12"/>
      <c r="B13" s="15"/>
      <c r="C13" s="15"/>
      <c r="D13" s="15"/>
      <c r="E13" s="15"/>
      <c r="F13" s="14"/>
      <c r="G13" s="14"/>
      <c r="H13" s="14"/>
      <c r="I13" s="14"/>
      <c r="J13" s="14"/>
      <c r="K13" s="14"/>
      <c r="L13" s="14"/>
      <c r="M13" s="14"/>
      <c r="N13" s="14"/>
      <c r="O13" s="12"/>
    </row>
    <row r="14" spans="1:15" x14ac:dyDescent="0.2">
      <c r="B14" s="13"/>
      <c r="C14" s="13"/>
      <c r="D14" s="13"/>
      <c r="E14" s="13"/>
      <c r="F14" s="13"/>
      <c r="G14" s="13"/>
      <c r="H14" s="13"/>
      <c r="I14" s="13"/>
      <c r="J14" s="13"/>
      <c r="K14" s="13"/>
      <c r="L14" s="13"/>
      <c r="M14" s="13"/>
    </row>
  </sheetData>
  <sheetProtection algorithmName="SHA-512" hashValue="7QaELTigPVdeqd35UdNd00xyrmFFR9q5ZDMPXWx0XcDsfRd3PpNzPFfc2dluacRQwOW07HGvr8Luxp1jT3n4GQ==" saltValue="tkOpQfAffUj1kG8zMziGOQ==" spinCount="100000" sheet="1" objects="1" scenarios="1"/>
  <mergeCells count="7">
    <mergeCell ref="B2:N2"/>
    <mergeCell ref="F4:N4"/>
    <mergeCell ref="F6:N6"/>
    <mergeCell ref="F8:N8"/>
    <mergeCell ref="F12:N12"/>
    <mergeCell ref="F11:N11"/>
    <mergeCell ref="F10:N10"/>
  </mergeCells>
  <pageMargins left="0.75" right="0.75" top="1" bottom="1" header="0.5" footer="0.5"/>
  <pageSetup paperSize="9" orientation="portrait"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99d4d8a-d2e8-430a-b742-0bde6677c999">
      <Terms xmlns="http://schemas.microsoft.com/office/infopath/2007/PartnerControls"/>
    </lcf76f155ced4ddcb4097134ff3c332f>
    <TaxCatchAll xmlns="04f11fb8-5d4e-46be-bbb1-70ba70dc708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A2C44F8609A34FA1B53FFDD71C2C57" ma:contentTypeVersion="18" ma:contentTypeDescription="Een nieuw document maken." ma:contentTypeScope="" ma:versionID="92cef74870b8d2745bde416dc9d5a4ea">
  <xsd:schema xmlns:xsd="http://www.w3.org/2001/XMLSchema" xmlns:xs="http://www.w3.org/2001/XMLSchema" xmlns:p="http://schemas.microsoft.com/office/2006/metadata/properties" xmlns:ns2="199d4d8a-d2e8-430a-b742-0bde6677c999" xmlns:ns3="04f11fb8-5d4e-46be-bbb1-70ba70dc708d" targetNamespace="http://schemas.microsoft.com/office/2006/metadata/properties" ma:root="true" ma:fieldsID="ddb7099da7da5246975eb51f31bc2712" ns2:_="" ns3:_="">
    <xsd:import namespace="199d4d8a-d2e8-430a-b742-0bde6677c999"/>
    <xsd:import namespace="04f11fb8-5d4e-46be-bbb1-70ba70dc708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d4d8a-d2e8-430a-b742-0bde6677c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13a9d0f-6f6a-4ad1-a919-7bc0974a2094"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f11fb8-5d4e-46be-bbb1-70ba70dc708d"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5cafe7ec-1970-49a8-8652-ce0c4e43bd98}" ma:internalName="TaxCatchAll" ma:showField="CatchAllData" ma:web="04f11fb8-5d4e-46be-bbb1-70ba70dc70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22F6FC-B7EB-4FD6-BCCE-460A8ED173CC}">
  <ds:schemaRefs>
    <ds:schemaRef ds:uri="04f11fb8-5d4e-46be-bbb1-70ba70dc708d"/>
    <ds:schemaRef ds:uri="http://purl.org/dc/elements/1.1/"/>
    <ds:schemaRef ds:uri="http://purl.org/dc/terms/"/>
    <ds:schemaRef ds:uri="199d4d8a-d2e8-430a-b742-0bde6677c999"/>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BDFB054-25F3-40ED-9B7C-923327CD2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d4d8a-d2e8-430a-b742-0bde6677c999"/>
    <ds:schemaRef ds:uri="04f11fb8-5d4e-46be-bbb1-70ba70dc70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EAE9D9-87C8-4223-9289-03E2EEDC1A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Overview</vt:lpstr>
      <vt:lpstr>Invoerblad</vt:lpstr>
      <vt:lpstr>Export schaduw (niet zichtbaar)</vt:lpstr>
      <vt:lpstr>Schedule of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kamiel</dc:creator>
  <cp:keywords/>
  <dc:description/>
  <cp:lastModifiedBy>Martine Pijl</cp:lastModifiedBy>
  <cp:revision/>
  <dcterms:created xsi:type="dcterms:W3CDTF">2019-06-10T21:19:08Z</dcterms:created>
  <dcterms:modified xsi:type="dcterms:W3CDTF">2023-09-18T11:13:55Z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0x010100F1A2C44F8609A34FA1B53FFDD71C2C57</vt:lpwstr>
  </property>
  <property fmtid="{D5CDD505-2E9C-101B-9397-08002B2CF9AE}" pid="3" name="MediaServiceImageTags">
    <vt:lpwstr/>
  </property>
</Properties>
</file>